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110" yWindow="225" windowWidth="10395" windowHeight="7875" firstSheet="25" activeTab="27"/>
  </bookViews>
  <sheets>
    <sheet name="01.05.23" sheetId="1" r:id="rId1"/>
    <sheet name="02.05.23" sheetId="2" r:id="rId2"/>
    <sheet name="03.05.23" sheetId="3" r:id="rId3"/>
    <sheet name="04.05.23" sheetId="4" r:id="rId4"/>
    <sheet name="05.05.23" sheetId="5" r:id="rId5"/>
    <sheet name="06.05.23" sheetId="6" r:id="rId6"/>
    <sheet name="07.05.2023" sheetId="7" r:id="rId7"/>
    <sheet name="08.05.23" sheetId="8" r:id="rId8"/>
    <sheet name="09.05.23" sheetId="9" r:id="rId9"/>
    <sheet name="10.05.23" sheetId="10" r:id="rId10"/>
    <sheet name="11.05.23" sheetId="11" r:id="rId11"/>
    <sheet name="12.05.23" sheetId="12" r:id="rId12"/>
    <sheet name="13.05.23" sheetId="13" r:id="rId13"/>
    <sheet name="14.05.2023" sheetId="14" r:id="rId14"/>
    <sheet name="15.05.23" sheetId="15" r:id="rId15"/>
    <sheet name="16.05.23" sheetId="16" r:id="rId16"/>
    <sheet name="17.05.23" sheetId="17" r:id="rId17"/>
    <sheet name="18.05.23" sheetId="18" r:id="rId18"/>
    <sheet name="19.05.23" sheetId="19" r:id="rId19"/>
    <sheet name="20.05.2023" sheetId="22" r:id="rId20"/>
    <sheet name="21.05.23" sheetId="21" r:id="rId21"/>
    <sheet name="22.05.23" sheetId="20" r:id="rId22"/>
    <sheet name="23.05.23" sheetId="23" r:id="rId23"/>
    <sheet name="24.05.23" sheetId="24" r:id="rId24"/>
    <sheet name="25.05.23" sheetId="25" r:id="rId25"/>
    <sheet name="26.05.23" sheetId="26" r:id="rId26"/>
    <sheet name="27.05.23" sheetId="27" r:id="rId27"/>
    <sheet name="28.05.23" sheetId="28" r:id="rId28"/>
    <sheet name="29.05.23" sheetId="29" r:id="rId29"/>
    <sheet name="30.05.23" sheetId="30" r:id="rId30"/>
    <sheet name="31.05.23" sheetId="31" r:id="rId31"/>
    <sheet name="Sayfa1" sheetId="34" r:id="rId32"/>
  </sheets>
  <definedNames>
    <definedName name="_xlnm.Print_Area" localSheetId="0">'01.05.23'!$A$57:$N$87</definedName>
    <definedName name="_xlnm.Print_Area" localSheetId="1">'02.05.23'!$A$57:$N$87</definedName>
    <definedName name="_xlnm.Print_Area" localSheetId="2">'03.05.23'!$A$57:$N$87</definedName>
    <definedName name="_xlnm.Print_Area" localSheetId="3">'04.05.23'!$A$57:$N$87</definedName>
    <definedName name="_xlnm.Print_Area" localSheetId="4">'05.05.23'!$A$57:$N$87</definedName>
    <definedName name="_xlnm.Print_Area" localSheetId="5">'06.05.23'!$A$57:$N$87</definedName>
    <definedName name="_xlnm.Print_Area" localSheetId="6">'07.05.2023'!$A$57:$N$87</definedName>
    <definedName name="_xlnm.Print_Area" localSheetId="7">'08.05.23'!$A$57:$N$87</definedName>
    <definedName name="_xlnm.Print_Area" localSheetId="8">'09.05.23'!$A$57:$N$87</definedName>
    <definedName name="_xlnm.Print_Area" localSheetId="9">'10.05.23'!$A$57:$N$87</definedName>
    <definedName name="_xlnm.Print_Area" localSheetId="10">'11.05.23'!$A$57:$N$87</definedName>
    <definedName name="_xlnm.Print_Area" localSheetId="11">'12.05.23'!$A$57:$N$87</definedName>
    <definedName name="_xlnm.Print_Area" localSheetId="12">'13.05.23'!$A$57:$N$87</definedName>
    <definedName name="_xlnm.Print_Area" localSheetId="13">'14.05.2023'!$A$57:$N$87</definedName>
    <definedName name="_xlnm.Print_Area" localSheetId="14">'15.05.23'!$A$57:$N$87</definedName>
    <definedName name="_xlnm.Print_Area" localSheetId="15">'16.05.23'!$A$57:$N$87</definedName>
    <definedName name="_xlnm.Print_Area" localSheetId="16">'17.05.23'!$A$57:$N$87</definedName>
    <definedName name="_xlnm.Print_Area" localSheetId="17">'18.05.23'!$A$57:$N$87</definedName>
    <definedName name="_xlnm.Print_Area" localSheetId="18">'19.05.23'!$A$57:$N$87</definedName>
    <definedName name="_xlnm.Print_Area" localSheetId="19">'20.05.2023'!$A$57:$N$87</definedName>
    <definedName name="_xlnm.Print_Area" localSheetId="20">'21.05.23'!$A$57:$N$87</definedName>
    <definedName name="_xlnm.Print_Area" localSheetId="21">'22.05.23'!$A$57:$N$87</definedName>
    <definedName name="_xlnm.Print_Area" localSheetId="22">'23.05.23'!$A$57:$N$87</definedName>
    <definedName name="_xlnm.Print_Area" localSheetId="23">'24.05.23'!$A$57:$N$87</definedName>
    <definedName name="_xlnm.Print_Area" localSheetId="24">'25.05.23'!$A$57:$N$87</definedName>
    <definedName name="_xlnm.Print_Area" localSheetId="25">'26.05.23'!$A$57:$N$87</definedName>
    <definedName name="_xlnm.Print_Area" localSheetId="26">'27.05.23'!$A$57:$N$87</definedName>
    <definedName name="_xlnm.Print_Area" localSheetId="27">'28.05.23'!$A$57:$N$87</definedName>
    <definedName name="_xlnm.Print_Area" localSheetId="28">'29.05.23'!$A$57:$N$87</definedName>
    <definedName name="_xlnm.Print_Area" localSheetId="29">'30.05.23'!$A$57:$N$87</definedName>
    <definedName name="_xlnm.Print_Area" localSheetId="30">'31.05.23'!$A$57:$N$87</definedName>
  </definedNames>
  <calcPr calcId="124519"/>
</workbook>
</file>

<file path=xl/calcChain.xml><?xml version="1.0" encoding="utf-8"?>
<calcChain xmlns="http://schemas.openxmlformats.org/spreadsheetml/2006/main">
  <c r="N37" i="34"/>
  <c r="L37"/>
  <c r="J37"/>
  <c r="H37"/>
  <c r="F37"/>
  <c r="D37"/>
  <c r="T35"/>
  <c r="R35"/>
  <c r="P35"/>
  <c r="N35"/>
  <c r="L35"/>
  <c r="J35"/>
  <c r="H35"/>
  <c r="D35"/>
  <c r="A87" i="28" l="1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9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0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1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7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3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4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5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6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1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7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8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9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0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6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1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2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3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4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5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0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7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8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9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6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5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4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B63" i="31" l="1"/>
  <c r="I87"/>
  <c r="B57"/>
  <c r="B60" s="1"/>
  <c r="I87" i="30"/>
  <c r="B57"/>
  <c r="B60" s="1"/>
  <c r="B63"/>
  <c r="I87" i="29"/>
  <c r="B57"/>
  <c r="B60" s="1"/>
  <c r="I87" i="28"/>
  <c r="B63"/>
  <c r="B57"/>
  <c r="B60" s="1"/>
  <c r="B57" i="27"/>
  <c r="B60" s="1"/>
  <c r="I87"/>
  <c r="B63" i="26"/>
  <c r="I87"/>
  <c r="B57"/>
  <c r="B60" s="1"/>
  <c r="B63" i="27"/>
  <c r="B63" i="29"/>
  <c r="B50" i="27"/>
  <c r="B62" s="1"/>
  <c r="B50" i="31"/>
  <c r="B62" s="1"/>
  <c r="B50" i="30"/>
  <c r="B62" s="1"/>
  <c r="B65" s="1"/>
  <c r="B50" i="29"/>
  <c r="B62" s="1"/>
  <c r="B50" i="28"/>
  <c r="B62" s="1"/>
  <c r="B65" s="1"/>
  <c r="I87" i="25"/>
  <c r="B57"/>
  <c r="B60" s="1"/>
  <c r="I87" i="24"/>
  <c r="B57"/>
  <c r="B60" s="1"/>
  <c r="B63"/>
  <c r="I87" i="23"/>
  <c r="B63"/>
  <c r="B57"/>
  <c r="B60" s="1"/>
  <c r="I87" i="20"/>
  <c r="B57"/>
  <c r="B60" s="1"/>
  <c r="I87" i="21"/>
  <c r="B57"/>
  <c r="B60" s="1"/>
  <c r="I87" i="22"/>
  <c r="B57"/>
  <c r="B60" s="1"/>
  <c r="B63"/>
  <c r="B63" i="21"/>
  <c r="B63" i="25"/>
  <c r="B50" i="21"/>
  <c r="B62" s="1"/>
  <c r="B50" i="26"/>
  <c r="B62" s="1"/>
  <c r="B50" i="25"/>
  <c r="B62" s="1"/>
  <c r="B50" i="24"/>
  <c r="B62" s="1"/>
  <c r="B65" s="1"/>
  <c r="B50" i="23"/>
  <c r="B62" s="1"/>
  <c r="B50" i="22"/>
  <c r="B62" s="1"/>
  <c r="B65" s="1"/>
  <c r="I87" i="19"/>
  <c r="B63"/>
  <c r="B57"/>
  <c r="B60" s="1"/>
  <c r="I87" i="18"/>
  <c r="B57"/>
  <c r="B60" s="1"/>
  <c r="I87" i="17"/>
  <c r="B63"/>
  <c r="B57"/>
  <c r="B60" s="1"/>
  <c r="B63" i="16"/>
  <c r="I87"/>
  <c r="B57"/>
  <c r="B60" s="1"/>
  <c r="I87" i="15"/>
  <c r="B57"/>
  <c r="B60" s="1"/>
  <c r="B63" i="20"/>
  <c r="B63" i="18"/>
  <c r="B50" i="16"/>
  <c r="B62" s="1"/>
  <c r="B50" i="20"/>
  <c r="B62" s="1"/>
  <c r="B50" i="19"/>
  <c r="B62" s="1"/>
  <c r="B65" s="1"/>
  <c r="B50" i="18"/>
  <c r="B62" s="1"/>
  <c r="B50" i="17"/>
  <c r="B62" s="1"/>
  <c r="I87" i="14"/>
  <c r="B57"/>
  <c r="B60" s="1"/>
  <c r="I87" i="13"/>
  <c r="B63"/>
  <c r="B57"/>
  <c r="B60" s="1"/>
  <c r="I87" i="12"/>
  <c r="B57"/>
  <c r="B60" s="1"/>
  <c r="I87" i="11"/>
  <c r="B63"/>
  <c r="B57"/>
  <c r="B60" s="1"/>
  <c r="I87" i="10"/>
  <c r="B57"/>
  <c r="B60" s="1"/>
  <c r="I87" i="9"/>
  <c r="B63"/>
  <c r="B57"/>
  <c r="B60" s="1"/>
  <c r="B63" i="10"/>
  <c r="B63" i="14"/>
  <c r="B63" i="12"/>
  <c r="B63" i="15"/>
  <c r="B50" i="10"/>
  <c r="B62" s="1"/>
  <c r="B50" i="15"/>
  <c r="B62" s="1"/>
  <c r="B50" i="14"/>
  <c r="B62" s="1"/>
  <c r="B50" i="13"/>
  <c r="B62" s="1"/>
  <c r="B50" i="12"/>
  <c r="B62" s="1"/>
  <c r="B50" i="11"/>
  <c r="B62" s="1"/>
  <c r="B65" s="1"/>
  <c r="I87" i="8"/>
  <c r="B63"/>
  <c r="B57"/>
  <c r="B60" s="1"/>
  <c r="I87" i="7"/>
  <c r="B63"/>
  <c r="B57"/>
  <c r="B60" s="1"/>
  <c r="B57" i="6"/>
  <c r="B60" s="1"/>
  <c r="I87"/>
  <c r="B57" i="5"/>
  <c r="B60" s="1"/>
  <c r="B63"/>
  <c r="I87"/>
  <c r="B63" i="6"/>
  <c r="B50"/>
  <c r="B62" s="1"/>
  <c r="B50" i="9"/>
  <c r="B62" s="1"/>
  <c r="B50" i="8"/>
  <c r="B62" s="1"/>
  <c r="B50" i="7"/>
  <c r="B62" s="1"/>
  <c r="B65" s="1"/>
  <c r="B67" s="1"/>
  <c r="I87" i="4"/>
  <c r="B57"/>
  <c r="B60" s="1"/>
  <c r="B63" i="3"/>
  <c r="B57"/>
  <c r="B60" s="1"/>
  <c r="B63" i="2"/>
  <c r="B57"/>
  <c r="B60" s="1"/>
  <c r="B63" i="1"/>
  <c r="B57"/>
  <c r="B60" s="1"/>
  <c r="I87"/>
  <c r="B50" i="5"/>
  <c r="B62" s="1"/>
  <c r="B65" s="1"/>
  <c r="B63" i="4"/>
  <c r="B50"/>
  <c r="B62" s="1"/>
  <c r="I87" i="3"/>
  <c r="B50"/>
  <c r="B62" s="1"/>
  <c r="I87" i="2"/>
  <c r="B50"/>
  <c r="B62" s="1"/>
  <c r="B65" s="1"/>
  <c r="B67" s="1"/>
  <c r="B50" i="1"/>
  <c r="B62" s="1"/>
  <c r="B65" s="1"/>
  <c r="B65" i="16" l="1"/>
  <c r="B65" i="31"/>
  <c r="B67" s="1"/>
  <c r="B65" i="8"/>
  <c r="B67" s="1"/>
  <c r="B65" i="12"/>
  <c r="B65" i="17"/>
  <c r="B67" s="1"/>
  <c r="B65" i="18"/>
  <c r="B67" s="1"/>
  <c r="B65" i="21"/>
  <c r="B67" s="1"/>
  <c r="B67" i="30"/>
  <c r="B65" i="29"/>
  <c r="B67" s="1"/>
  <c r="B67" i="28"/>
  <c r="B65" i="27"/>
  <c r="B67" s="1"/>
  <c r="B65" i="26"/>
  <c r="B67" s="1"/>
  <c r="B67" i="24"/>
  <c r="B65" i="23"/>
  <c r="B67" s="1"/>
  <c r="B65" i="20"/>
  <c r="B67" s="1"/>
  <c r="B67" i="22"/>
  <c r="B65" i="25"/>
  <c r="B67" s="1"/>
  <c r="B67" i="19"/>
  <c r="B67" i="16"/>
  <c r="B65" i="15"/>
  <c r="B67" s="1"/>
  <c r="B65" i="13"/>
  <c r="B67" s="1"/>
  <c r="B67" i="12"/>
  <c r="B67" i="11"/>
  <c r="B65" i="10"/>
  <c r="B67" s="1"/>
  <c r="B65" i="9"/>
  <c r="B67" s="1"/>
  <c r="B65" i="14"/>
  <c r="B67" s="1"/>
  <c r="B65" i="6"/>
  <c r="B67" s="1"/>
  <c r="B67" i="5"/>
  <c r="B65" i="4"/>
  <c r="B67" s="1"/>
  <c r="B65" i="3"/>
  <c r="B67" s="1"/>
  <c r="B67" i="1"/>
</calcChain>
</file>

<file path=xl/sharedStrings.xml><?xml version="1.0" encoding="utf-8"?>
<sst xmlns="http://schemas.openxmlformats.org/spreadsheetml/2006/main" count="4391" uniqueCount="154">
  <si>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</si>
  <si>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</si>
  <si>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</si>
  <si>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</si>
  <si>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</si>
  <si>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</si>
  <si>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</si>
  <si>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</si>
  <si>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</si>
  <si>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</si>
  <si>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</si>
  <si>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</si>
  <si>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</si>
  <si>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</si>
  <si>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</si>
  <si>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</si>
  <si>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</si>
  <si>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</si>
  <si>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</si>
  <si>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</si>
  <si>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</si>
  <si>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</si>
  <si>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</si>
  <si>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</si>
  <si>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</si>
  <si>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</si>
  <si>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</si>
  <si>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</si>
  <si>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</si>
  <si>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</si>
  <si>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</si>
  <si>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</si>
  <si>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</si>
  <si>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</si>
  <si>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</si>
  <si>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</si>
  <si>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</si>
  <si>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</si>
  <si>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METİN GÜNAY</t>
  </si>
  <si>
    <t>ERDOĞAN SOYLU</t>
  </si>
  <si>
    <t>DURMUŞ TATLI</t>
  </si>
  <si>
    <t>YAHYA UZ</t>
  </si>
  <si>
    <t>MUSTAFA USER</t>
  </si>
  <si>
    <t>NEJAT KAŞNAK</t>
  </si>
  <si>
    <t>RESUL SEYHAN</t>
  </si>
  <si>
    <t>SAMET KOCABAŞ</t>
  </si>
  <si>
    <t>SELAMİ EVSER</t>
  </si>
  <si>
    <t>HÜSEYİN AYLAÇ</t>
  </si>
  <si>
    <t>EROL KILIÇARSLAN</t>
  </si>
  <si>
    <t>AHMET ERNAZCI</t>
  </si>
  <si>
    <t>OSMAN AKBEL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</si>
  <si>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</si>
  <si>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</si>
  <si>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</si>
  <si>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</si>
  <si>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</si>
  <si>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</si>
  <si>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</si>
  <si>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</si>
  <si>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</si>
  <si>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</si>
  <si>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</si>
  <si>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</si>
  <si>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</si>
  <si>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</si>
  <si>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</si>
  <si>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</si>
  <si>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</si>
  <si>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</si>
  <si>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</si>
  <si>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</si>
  <si>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</si>
  <si>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</si>
  <si>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</si>
  <si>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</si>
  <si>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</si>
  <si>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</si>
  <si>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</si>
  <si>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</si>
  <si>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</si>
  <si>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</si>
  <si>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</si>
  <si>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</si>
  <si>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</si>
  <si>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</si>
  <si>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</si>
  <si>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</si>
  <si>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</si>
  <si>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</si>
  <si>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</si>
  <si>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</si>
  <si>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</si>
  <si>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</si>
  <si>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</si>
  <si>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</si>
  <si>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</si>
  <si>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</si>
  <si>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</si>
  <si>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</si>
  <si>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</si>
  <si>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</si>
  <si>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</si>
  <si>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</si>
  <si>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</si>
  <si>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01.05.2023 PAZARTESİ</t>
  </si>
  <si>
    <t>PAZARTESİ</t>
  </si>
  <si>
    <t>02.05.2023 SALI</t>
  </si>
  <si>
    <t>SALI</t>
  </si>
  <si>
    <t>03.05.2023 ÇARŞAMBA</t>
  </si>
  <si>
    <t>ÇARŞAMBA</t>
  </si>
  <si>
    <t>04.05.2023 PERŞEMBE</t>
  </si>
  <si>
    <t>PERŞEMBE</t>
  </si>
  <si>
    <t>05.05.2023 CUMA</t>
  </si>
  <si>
    <t>CUMA</t>
  </si>
  <si>
    <t>06.05.2023 CUMARTESİ</t>
  </si>
  <si>
    <t>CUMARTESİ</t>
  </si>
  <si>
    <t>07.05.2023 PAZAR</t>
  </si>
  <si>
    <t>PAZAR</t>
  </si>
  <si>
    <t>08.05.2023 PAZARTESİ</t>
  </si>
  <si>
    <t>09.05.2023 SALI</t>
  </si>
  <si>
    <t>10.05.2023 ÇARŞAMBA</t>
  </si>
  <si>
    <t>11.05.2023 PERŞEMBE</t>
  </si>
  <si>
    <t>12.05.2023 CUMA</t>
  </si>
  <si>
    <t>13.05.2023 CUMARTESİ</t>
  </si>
  <si>
    <t>14.05.2023 PAZAR</t>
  </si>
  <si>
    <t>15.05.2023 PAZARTESİ</t>
  </si>
  <si>
    <t>16.05.2023 SALI</t>
  </si>
  <si>
    <t>17.05.2023 ÇARŞAMBA</t>
  </si>
  <si>
    <t>18.05.2023 PERŞEMBE</t>
  </si>
  <si>
    <t>19.05.2023 CUMA</t>
  </si>
  <si>
    <t>20.05.2023 CUMARTESİ</t>
  </si>
  <si>
    <t>21.05.2023 PAZAR</t>
  </si>
  <si>
    <t>22.05.2023PAZARTESİ</t>
  </si>
  <si>
    <t>23.05.2023 SALI</t>
  </si>
  <si>
    <t>24.05.2023 ÇARŞAMBA</t>
  </si>
  <si>
    <t>25.05.2023 PERŞEMBE</t>
  </si>
  <si>
    <t>26.05.2023 CUMA</t>
  </si>
  <si>
    <t>27.05.2023 CUMARTESİ</t>
  </si>
  <si>
    <t>28.05.2023 PAZAR</t>
  </si>
  <si>
    <t>29.05.2023 PAZARTESİ</t>
  </si>
  <si>
    <t>30.05.2023 SALI</t>
  </si>
  <si>
    <t>31.05.2023 ÇARŞAMBA</t>
  </si>
  <si>
    <t>TARİH</t>
  </si>
  <si>
    <t>TOPL. SÜT</t>
  </si>
  <si>
    <t>DÖK. SÜT</t>
  </si>
  <si>
    <t>GEN. SÜT. TOP.</t>
  </si>
  <si>
    <t>TOP. SÜT TAŞ.</t>
  </si>
  <si>
    <t>TOP.SÜT ALIŞ</t>
  </si>
  <si>
    <t>SÜT LT MALİYET TL</t>
  </si>
  <si>
    <t>KREMA</t>
  </si>
  <si>
    <t>FARK</t>
  </si>
  <si>
    <t>ORTALAMA</t>
  </si>
  <si>
    <t>KG</t>
  </si>
  <si>
    <t>TOPLAM</t>
  </si>
</sst>
</file>

<file path=xl/styles.xml><?xml version="1.0" encoding="utf-8"?>
<styleSheet xmlns="http://schemas.openxmlformats.org/spreadsheetml/2006/main">
  <numFmts count="10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  <numFmt numFmtId="171" formatCode="0.0000"/>
    <numFmt numFmtId="172" formatCode="#,##0_ ;[Red]\-#,##0\ "/>
    <numFmt numFmtId="173" formatCode="0.00000"/>
  </numFmts>
  <fonts count="1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Fill="1"/>
    <xf numFmtId="0" fontId="3" fillId="0" borderId="8" xfId="0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3" fontId="3" fillId="2" borderId="18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0" fillId="2" borderId="0" xfId="0" applyFill="1"/>
    <xf numFmtId="0" fontId="3" fillId="0" borderId="36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4" fontId="3" fillId="0" borderId="41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2" fontId="3" fillId="0" borderId="41" xfId="0" applyNumberFormat="1" applyFont="1" applyFill="1" applyBorder="1" applyAlignment="1">
      <alignment horizontal="right"/>
    </xf>
    <xf numFmtId="0" fontId="3" fillId="0" borderId="4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4" fontId="3" fillId="0" borderId="41" xfId="0" applyNumberFormat="1" applyFont="1" applyFill="1" applyBorder="1" applyAlignment="1">
      <alignment horizontal="center"/>
    </xf>
    <xf numFmtId="3" fontId="3" fillId="0" borderId="38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8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41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2" borderId="17" xfId="0" applyNumberFormat="1" applyFont="1" applyFill="1" applyBorder="1" applyAlignment="1">
      <alignment horizontal="center"/>
    </xf>
    <xf numFmtId="3" fontId="3" fillId="2" borderId="19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23" xfId="0" applyNumberFormat="1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2" borderId="25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textRotation="180"/>
    </xf>
    <xf numFmtId="3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textRotation="180"/>
    </xf>
    <xf numFmtId="3" fontId="4" fillId="2" borderId="18" xfId="0" applyNumberFormat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3" fontId="3" fillId="2" borderId="27" xfId="0" applyNumberFormat="1" applyFont="1" applyFill="1" applyBorder="1" applyAlignment="1">
      <alignment horizontal="center"/>
    </xf>
    <xf numFmtId="3" fontId="3" fillId="2" borderId="28" xfId="0" applyNumberFormat="1" applyFont="1" applyFill="1" applyBorder="1" applyAlignment="1">
      <alignment horizontal="center"/>
    </xf>
    <xf numFmtId="3" fontId="3" fillId="2" borderId="29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4" xfId="0" applyFont="1" applyFill="1" applyBorder="1"/>
    <xf numFmtId="0" fontId="4" fillId="2" borderId="25" xfId="0" applyFont="1" applyFill="1" applyBorder="1" applyAlignment="1">
      <alignment horizontal="center"/>
    </xf>
    <xf numFmtId="0" fontId="5" fillId="2" borderId="22" xfId="0" applyFont="1" applyFill="1" applyBorder="1"/>
    <xf numFmtId="0" fontId="3" fillId="2" borderId="36" xfId="0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2" borderId="38" xfId="0" applyNumberFormat="1" applyFont="1" applyFill="1" applyBorder="1" applyAlignment="1">
      <alignment horizontal="center"/>
    </xf>
    <xf numFmtId="3" fontId="3" fillId="2" borderId="39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3" fillId="2" borderId="41" xfId="0" applyNumberFormat="1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14" fontId="1" fillId="0" borderId="46" xfId="0" applyNumberFormat="1" applyFont="1" applyFill="1" applyBorder="1" applyAlignment="1">
      <alignment horizontal="center"/>
    </xf>
    <xf numFmtId="4" fontId="1" fillId="0" borderId="46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171" fontId="1" fillId="0" borderId="46" xfId="0" applyNumberFormat="1" applyFont="1" applyFill="1" applyBorder="1" applyAlignment="1">
      <alignment horizontal="center"/>
    </xf>
    <xf numFmtId="3" fontId="1" fillId="0" borderId="46" xfId="0" applyNumberFormat="1" applyFont="1" applyFill="1" applyBorder="1" applyAlignment="1">
      <alignment horizontal="center"/>
    </xf>
    <xf numFmtId="172" fontId="1" fillId="0" borderId="46" xfId="0" applyNumberFormat="1" applyFont="1" applyFill="1" applyBorder="1" applyAlignment="1">
      <alignment horizontal="center"/>
    </xf>
    <xf numFmtId="14" fontId="1" fillId="0" borderId="26" xfId="0" applyNumberFormat="1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1" fontId="1" fillId="0" borderId="26" xfId="0" applyNumberFormat="1" applyFont="1" applyFill="1" applyBorder="1" applyAlignment="1">
      <alignment horizontal="center"/>
    </xf>
    <xf numFmtId="3" fontId="1" fillId="0" borderId="26" xfId="0" applyNumberFormat="1" applyFont="1" applyFill="1" applyBorder="1" applyAlignment="1">
      <alignment horizontal="center"/>
    </xf>
    <xf numFmtId="172" fontId="1" fillId="0" borderId="26" xfId="0" applyNumberFormat="1" applyFont="1" applyFill="1" applyBorder="1" applyAlignment="1">
      <alignment horizontal="center"/>
    </xf>
    <xf numFmtId="169" fontId="1" fillId="0" borderId="26" xfId="0" applyNumberFormat="1" applyFont="1" applyFill="1" applyBorder="1" applyAlignment="1">
      <alignment horizontal="center"/>
    </xf>
    <xf numFmtId="14" fontId="1" fillId="0" borderId="34" xfId="0" applyNumberFormat="1" applyFont="1" applyFill="1" applyBorder="1" applyAlignment="1">
      <alignment horizontal="center"/>
    </xf>
    <xf numFmtId="4" fontId="1" fillId="0" borderId="34" xfId="0" applyNumberFormat="1" applyFont="1" applyFill="1" applyBorder="1" applyAlignment="1">
      <alignment horizontal="center"/>
    </xf>
    <xf numFmtId="169" fontId="1" fillId="0" borderId="34" xfId="0" applyNumberFormat="1" applyFont="1" applyFill="1" applyBorder="1" applyAlignment="1">
      <alignment horizontal="center"/>
    </xf>
    <xf numFmtId="3" fontId="1" fillId="0" borderId="34" xfId="0" applyNumberFormat="1" applyFont="1" applyFill="1" applyBorder="1" applyAlignment="1">
      <alignment horizontal="center"/>
    </xf>
    <xf numFmtId="172" fontId="1" fillId="0" borderId="34" xfId="0" applyNumberFormat="1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3" fontId="1" fillId="0" borderId="42" xfId="0" applyNumberFormat="1" applyFont="1" applyFill="1" applyBorder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" fontId="1" fillId="0" borderId="42" xfId="0" applyNumberFormat="1" applyFont="1" applyFill="1" applyBorder="1" applyAlignment="1">
      <alignment horizontal="center"/>
    </xf>
    <xf numFmtId="169" fontId="9" fillId="3" borderId="42" xfId="0" applyNumberFormat="1" applyFont="1" applyFill="1" applyBorder="1" applyAlignment="1">
      <alignment horizontal="center"/>
    </xf>
    <xf numFmtId="3" fontId="9" fillId="3" borderId="42" xfId="0" applyNumberFormat="1" applyFont="1" applyFill="1" applyBorder="1" applyAlignment="1">
      <alignment horizontal="center"/>
    </xf>
    <xf numFmtId="4" fontId="9" fillId="3" borderId="42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173" fontId="1" fillId="0" borderId="0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4" fontId="3" fillId="0" borderId="36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top" textRotation="180"/>
    </xf>
    <xf numFmtId="0" fontId="2" fillId="2" borderId="0" xfId="0" applyFont="1" applyFill="1" applyBorder="1" applyAlignment="1">
      <alignment horizontal="center" vertical="center" textRotation="180"/>
    </xf>
    <xf numFmtId="0" fontId="2" fillId="2" borderId="32" xfId="0" applyFont="1" applyFill="1" applyBorder="1" applyAlignment="1">
      <alignment horizontal="center" vertical="center" textRotation="180"/>
    </xf>
    <xf numFmtId="0" fontId="2" fillId="2" borderId="33" xfId="0" applyFont="1" applyFill="1" applyBorder="1" applyAlignment="1">
      <alignment horizontal="center" vertical="center" textRotation="180"/>
    </xf>
    <xf numFmtId="0" fontId="2" fillId="2" borderId="35" xfId="0" applyFont="1" applyFill="1" applyBorder="1" applyAlignment="1">
      <alignment horizontal="center" vertical="center" textRotation="180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169" fontId="3" fillId="0" borderId="36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3" fontId="3" fillId="0" borderId="36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left"/>
    </xf>
    <xf numFmtId="22" fontId="0" fillId="0" borderId="4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104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2134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24638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3453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3870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2967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7576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2105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1722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1909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406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251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970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138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98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310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124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172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408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179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124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569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839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96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272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816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40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248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739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326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876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4649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44638</v>
      </c>
      <c r="D43" s="19">
        <f t="shared" si="0"/>
        <v>3083</v>
      </c>
      <c r="E43" s="20">
        <f t="shared" si="0"/>
        <v>657</v>
      </c>
      <c r="F43" s="20">
        <f t="shared" si="0"/>
        <v>657</v>
      </c>
      <c r="G43" s="20">
        <f t="shared" si="0"/>
        <v>1578</v>
      </c>
      <c r="H43" s="20">
        <f t="shared" si="0"/>
        <v>1722</v>
      </c>
      <c r="I43" s="20">
        <f t="shared" si="0"/>
        <v>2662</v>
      </c>
      <c r="J43" s="20">
        <f t="shared" si="0"/>
        <v>4014</v>
      </c>
      <c r="K43" s="21">
        <f t="shared" si="0"/>
        <v>4649</v>
      </c>
      <c r="L43" s="17">
        <f t="shared" si="0"/>
        <v>0</v>
      </c>
      <c r="M43" s="18">
        <f t="shared" si="0"/>
        <v>0</v>
      </c>
      <c r="N43" s="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44638</v>
      </c>
      <c r="D45" s="24">
        <f t="shared" si="1"/>
        <v>3083</v>
      </c>
      <c r="E45" s="25">
        <f t="shared" si="1"/>
        <v>657</v>
      </c>
      <c r="F45" s="25">
        <f t="shared" si="1"/>
        <v>657</v>
      </c>
      <c r="G45" s="25">
        <f t="shared" si="1"/>
        <v>1578</v>
      </c>
      <c r="H45" s="25">
        <f t="shared" si="1"/>
        <v>1722</v>
      </c>
      <c r="I45" s="25">
        <f t="shared" si="1"/>
        <v>2662</v>
      </c>
      <c r="J45" s="25">
        <f t="shared" si="1"/>
        <v>4014</v>
      </c>
      <c r="K45" s="26">
        <f t="shared" si="1"/>
        <v>4649</v>
      </c>
      <c r="L45" s="22">
        <f t="shared" si="1"/>
        <v>0</v>
      </c>
      <c r="M45" s="23">
        <f t="shared" si="1"/>
        <v>0</v>
      </c>
      <c r="N45" s="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42"/>
      <c r="B49" s="43"/>
      <c r="C49" s="43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468699</v>
      </c>
      <c r="D50" s="46">
        <f t="shared" si="2"/>
        <v>31446.6</v>
      </c>
      <c r="E50" s="47">
        <f t="shared" si="2"/>
        <v>6701.4</v>
      </c>
      <c r="F50" s="47">
        <f t="shared" si="2"/>
        <v>6701.4</v>
      </c>
      <c r="G50" s="47">
        <f t="shared" si="2"/>
        <v>16253.400000000001</v>
      </c>
      <c r="H50" s="47">
        <f t="shared" si="2"/>
        <v>18081</v>
      </c>
      <c r="I50" s="47">
        <f t="shared" si="2"/>
        <v>27684.799999999999</v>
      </c>
      <c r="J50" s="47">
        <f t="shared" si="2"/>
        <v>42548.4</v>
      </c>
      <c r="K50" s="48">
        <f t="shared" si="2"/>
        <v>48349.599999999999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42"/>
      <c r="B54" s="42"/>
      <c r="C54" s="42"/>
      <c r="D54" s="42"/>
      <c r="E54" s="43"/>
      <c r="F54" s="43"/>
      <c r="G54" s="43"/>
      <c r="H54" s="42"/>
      <c r="I54" s="42"/>
      <c r="J54" s="42"/>
      <c r="K54" s="42"/>
      <c r="L54" s="42"/>
      <c r="M54" s="42"/>
      <c r="N54" s="53"/>
    </row>
    <row r="55" spans="1:14" ht="15.75" thickBot="1">
      <c r="A55" s="15" t="s">
        <v>67</v>
      </c>
      <c r="B55" s="61"/>
      <c r="C55" s="62"/>
      <c r="D55" s="63">
        <f>(D45*D53)</f>
        <v>268.221</v>
      </c>
      <c r="E55" s="64">
        <f>(E45*E53)</f>
        <v>57.158999999999999</v>
      </c>
      <c r="F55" s="64">
        <f>(F45*F53)</f>
        <v>57.158999999999999</v>
      </c>
      <c r="G55" s="64">
        <f>(G45*G53)</f>
        <v>137.286</v>
      </c>
      <c r="H55" s="64">
        <f t="shared" ref="H55" si="3">(H45*H53)</f>
        <v>149.81399999999999</v>
      </c>
      <c r="I55" s="64">
        <f>(I45*I53)</f>
        <v>231.59399999999999</v>
      </c>
      <c r="J55" s="64">
        <f>(J45*J53)</f>
        <v>349.21799999999996</v>
      </c>
      <c r="K55" s="65">
        <f>(K45*K53)</f>
        <v>404.46299999999997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42"/>
      <c r="B56" s="42"/>
      <c r="C56" s="42"/>
      <c r="D56" s="42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63660</v>
      </c>
      <c r="C57" s="190"/>
      <c r="D57" s="69" t="s">
        <v>69</v>
      </c>
      <c r="E57" s="191">
        <v>45047</v>
      </c>
      <c r="F57" s="191"/>
      <c r="G57" s="191"/>
      <c r="H57" s="191"/>
      <c r="I57" s="192" t="s">
        <v>105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232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63689</v>
      </c>
      <c r="J58" s="188"/>
      <c r="K58" s="188"/>
      <c r="L58" s="188"/>
      <c r="M58" s="188"/>
      <c r="N58" s="188"/>
    </row>
    <row r="59" spans="1:14" ht="15.75" thickBot="1">
      <c r="A59" s="42"/>
      <c r="B59" s="70"/>
      <c r="C59" s="70"/>
      <c r="D59" s="69"/>
      <c r="E59" s="205" t="s">
        <v>72</v>
      </c>
      <c r="F59" s="205"/>
      <c r="G59" s="205"/>
      <c r="H59" s="205"/>
      <c r="I59" s="188">
        <v>63689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63428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42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666465.60000000009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63689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1654.914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42"/>
      <c r="B64" s="71"/>
      <c r="C64" s="71"/>
      <c r="D64" s="69"/>
      <c r="E64" s="205" t="s">
        <v>80</v>
      </c>
      <c r="F64" s="205"/>
      <c r="G64" s="205"/>
      <c r="H64" s="205"/>
      <c r="I64" s="188">
        <v>50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668120.51400000008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42"/>
      <c r="B66" s="71"/>
      <c r="C66" s="71"/>
      <c r="D66" s="42"/>
      <c r="E66" s="202" t="s">
        <v>83</v>
      </c>
      <c r="F66" s="202"/>
      <c r="G66" s="202"/>
      <c r="H66" s="202"/>
      <c r="I66" s="203">
        <v>38817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10.533526423661476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42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63689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634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45047</v>
      </c>
      <c r="B72" s="211"/>
      <c r="C72" s="211"/>
      <c r="D72" s="42"/>
      <c r="E72" s="202" t="s">
        <v>92</v>
      </c>
      <c r="F72" s="202"/>
      <c r="G72" s="202"/>
      <c r="H72" s="202"/>
      <c r="I72" s="203">
        <v>-38543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42"/>
      <c r="E73" s="42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42"/>
      <c r="E74" s="202" t="s">
        <v>93</v>
      </c>
      <c r="F74" s="202"/>
      <c r="G74" s="202"/>
      <c r="H74" s="202"/>
      <c r="I74" s="203">
        <f>(I66+I67+I68+I69+I70+I72+I75+I71)</f>
        <v>64013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42"/>
      <c r="E75" s="202" t="s">
        <v>94</v>
      </c>
      <c r="F75" s="202"/>
      <c r="G75" s="202"/>
      <c r="H75" s="202"/>
      <c r="I75" s="203">
        <f>(I64+I65)</f>
        <v>50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42"/>
      <c r="E76" s="42"/>
      <c r="F76" s="77"/>
      <c r="G76" s="78"/>
      <c r="H76" s="78"/>
      <c r="I76" s="79"/>
      <c r="J76" s="79"/>
      <c r="K76" s="79"/>
      <c r="L76" s="79"/>
      <c r="M76" s="79"/>
      <c r="N76" s="80"/>
    </row>
    <row r="77" spans="1:14">
      <c r="A77" s="208" t="s">
        <v>105</v>
      </c>
      <c r="B77" s="208"/>
      <c r="C77" s="208"/>
      <c r="D77" s="42"/>
      <c r="E77" s="205" t="s">
        <v>95</v>
      </c>
      <c r="F77" s="205"/>
      <c r="G77" s="205"/>
      <c r="H77" s="205"/>
      <c r="I77" s="188">
        <v>25146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28500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504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10217</v>
      </c>
      <c r="J80" s="188"/>
      <c r="K80" s="188"/>
      <c r="L80" s="188"/>
      <c r="M80" s="188"/>
      <c r="N80" s="188"/>
    </row>
    <row r="81" spans="1:14">
      <c r="A81" s="42"/>
      <c r="B81" s="42"/>
      <c r="C81" s="42"/>
      <c r="D81" s="83"/>
      <c r="E81" s="205" t="s">
        <v>99</v>
      </c>
      <c r="F81" s="205"/>
      <c r="G81" s="205"/>
      <c r="H81" s="205"/>
      <c r="I81" s="188">
        <v>130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232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84"/>
      <c r="F84" s="84"/>
      <c r="G84" s="84"/>
      <c r="H84" s="84"/>
      <c r="I84" s="85"/>
      <c r="J84" s="85"/>
      <c r="K84" s="85"/>
      <c r="L84" s="85"/>
      <c r="M84" s="85"/>
      <c r="N84" s="8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64729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84"/>
      <c r="F86" s="84"/>
      <c r="G86" s="84"/>
      <c r="H86" s="84"/>
      <c r="I86" s="85"/>
      <c r="J86" s="85"/>
      <c r="K86" s="85"/>
      <c r="L86" s="85"/>
      <c r="M86" s="85"/>
      <c r="N86" s="8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716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23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9"/>
  <sheetViews>
    <sheetView topLeftCell="A3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120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2309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24619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3589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3938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2997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7799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2028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1713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1945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276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277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998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156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205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270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141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174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211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129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224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575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915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91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293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792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62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272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785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952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4418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45251</v>
      </c>
      <c r="D43" s="19">
        <f t="shared" si="0"/>
        <v>3315</v>
      </c>
      <c r="E43" s="20">
        <f t="shared" si="0"/>
        <v>673</v>
      </c>
      <c r="F43" s="20">
        <f t="shared" si="0"/>
        <v>553</v>
      </c>
      <c r="G43" s="20">
        <f t="shared" si="0"/>
        <v>1700</v>
      </c>
      <c r="H43" s="20">
        <f t="shared" si="0"/>
        <v>1713</v>
      </c>
      <c r="I43" s="20">
        <f t="shared" si="0"/>
        <v>2742</v>
      </c>
      <c r="J43" s="20">
        <f t="shared" si="0"/>
        <v>3973</v>
      </c>
      <c r="K43" s="21">
        <f t="shared" si="0"/>
        <v>4418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45251</v>
      </c>
      <c r="D45" s="24">
        <f t="shared" si="1"/>
        <v>3315</v>
      </c>
      <c r="E45" s="25">
        <f t="shared" si="1"/>
        <v>673</v>
      </c>
      <c r="F45" s="25">
        <f t="shared" si="1"/>
        <v>553</v>
      </c>
      <c r="G45" s="25">
        <f t="shared" si="1"/>
        <v>1700</v>
      </c>
      <c r="H45" s="25">
        <f t="shared" si="1"/>
        <v>1713</v>
      </c>
      <c r="I45" s="25">
        <f t="shared" si="1"/>
        <v>2742</v>
      </c>
      <c r="J45" s="25">
        <f t="shared" si="1"/>
        <v>3973</v>
      </c>
      <c r="K45" s="26">
        <f t="shared" si="1"/>
        <v>4418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475135.5</v>
      </c>
      <c r="D50" s="46">
        <f t="shared" si="2"/>
        <v>33813</v>
      </c>
      <c r="E50" s="47">
        <f t="shared" si="2"/>
        <v>6864.5999999999995</v>
      </c>
      <c r="F50" s="47">
        <f t="shared" si="2"/>
        <v>5640.5999999999995</v>
      </c>
      <c r="G50" s="47">
        <f t="shared" si="2"/>
        <v>17510</v>
      </c>
      <c r="H50" s="47">
        <f t="shared" si="2"/>
        <v>17986.5</v>
      </c>
      <c r="I50" s="47">
        <f t="shared" si="2"/>
        <v>28516.799999999999</v>
      </c>
      <c r="J50" s="47">
        <f t="shared" si="2"/>
        <v>42113.799999999996</v>
      </c>
      <c r="K50" s="48">
        <f t="shared" si="2"/>
        <v>45947.200000000004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288.40499999999997</v>
      </c>
      <c r="E55" s="64">
        <f>(E45*E53)</f>
        <v>58.550999999999995</v>
      </c>
      <c r="F55" s="64">
        <f>(F45*F53)</f>
        <v>48.110999999999997</v>
      </c>
      <c r="G55" s="64">
        <f>(G45*G53)</f>
        <v>147.89999999999998</v>
      </c>
      <c r="H55" s="64">
        <f t="shared" ref="H55" si="3">(H45*H53)</f>
        <v>149.03099999999998</v>
      </c>
      <c r="I55" s="64">
        <f>(I45*I53)</f>
        <v>238.55399999999997</v>
      </c>
      <c r="J55" s="64">
        <f>(J45*J53)</f>
        <v>345.65099999999995</v>
      </c>
      <c r="K55" s="65">
        <f>(K45*K53)</f>
        <v>384.36599999999999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64338</v>
      </c>
      <c r="C57" s="190"/>
      <c r="D57" s="69" t="s">
        <v>69</v>
      </c>
      <c r="E57" s="191">
        <v>45056</v>
      </c>
      <c r="F57" s="191"/>
      <c r="G57" s="191"/>
      <c r="H57" s="191"/>
      <c r="I57" s="192" t="s">
        <v>109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263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64351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64351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64075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673528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64351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1660.5689999999997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675188.56900000002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46609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10.537472789699571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64351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570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45056</v>
      </c>
      <c r="B72" s="211"/>
      <c r="C72" s="211"/>
      <c r="D72" s="97"/>
      <c r="E72" s="202" t="s">
        <v>92</v>
      </c>
      <c r="F72" s="202"/>
      <c r="G72" s="202"/>
      <c r="H72" s="202"/>
      <c r="I72" s="203">
        <v>-46646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64314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109</v>
      </c>
      <c r="B77" s="208"/>
      <c r="C77" s="208"/>
      <c r="D77" s="97"/>
      <c r="E77" s="205" t="s">
        <v>95</v>
      </c>
      <c r="F77" s="205"/>
      <c r="G77" s="205"/>
      <c r="H77" s="205"/>
      <c r="I77" s="188">
        <v>23864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40450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570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263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65147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833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121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2221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24590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3570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4123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2832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8100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2054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1730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1988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268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272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1045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163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94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285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174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427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208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137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562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899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97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296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295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775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135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286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749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370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947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4419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45436</v>
      </c>
      <c r="D43" s="19">
        <f t="shared" si="0"/>
        <v>3316</v>
      </c>
      <c r="E43" s="20">
        <f t="shared" si="0"/>
        <v>688</v>
      </c>
      <c r="F43" s="20">
        <f t="shared" si="0"/>
        <v>540</v>
      </c>
      <c r="G43" s="20">
        <f t="shared" si="0"/>
        <v>1648</v>
      </c>
      <c r="H43" s="20">
        <f t="shared" si="0"/>
        <v>1730</v>
      </c>
      <c r="I43" s="20">
        <f t="shared" si="0"/>
        <v>2767</v>
      </c>
      <c r="J43" s="20">
        <f t="shared" si="0"/>
        <v>4042</v>
      </c>
      <c r="K43" s="21">
        <f t="shared" si="0"/>
        <v>4419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45436</v>
      </c>
      <c r="D45" s="24">
        <f t="shared" si="1"/>
        <v>3316</v>
      </c>
      <c r="E45" s="25">
        <f t="shared" si="1"/>
        <v>688</v>
      </c>
      <c r="F45" s="25">
        <f t="shared" si="1"/>
        <v>540</v>
      </c>
      <c r="G45" s="25">
        <f t="shared" si="1"/>
        <v>1648</v>
      </c>
      <c r="H45" s="25">
        <f t="shared" si="1"/>
        <v>1730</v>
      </c>
      <c r="I45" s="25">
        <f t="shared" si="1"/>
        <v>2767</v>
      </c>
      <c r="J45" s="25">
        <f t="shared" si="1"/>
        <v>4042</v>
      </c>
      <c r="K45" s="26">
        <f t="shared" si="1"/>
        <v>4419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477078</v>
      </c>
      <c r="D50" s="46">
        <f t="shared" si="2"/>
        <v>33823.199999999997</v>
      </c>
      <c r="E50" s="47">
        <f t="shared" si="2"/>
        <v>7017.5999999999995</v>
      </c>
      <c r="F50" s="47">
        <f t="shared" si="2"/>
        <v>5508</v>
      </c>
      <c r="G50" s="47">
        <f t="shared" si="2"/>
        <v>16974.400000000001</v>
      </c>
      <c r="H50" s="47">
        <f t="shared" si="2"/>
        <v>18165</v>
      </c>
      <c r="I50" s="47">
        <f t="shared" si="2"/>
        <v>28776.799999999999</v>
      </c>
      <c r="J50" s="47">
        <f t="shared" si="2"/>
        <v>42845.2</v>
      </c>
      <c r="K50" s="48">
        <f t="shared" si="2"/>
        <v>45957.599999999999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288.49199999999996</v>
      </c>
      <c r="E55" s="64">
        <f>(E45*E53)</f>
        <v>59.855999999999995</v>
      </c>
      <c r="F55" s="64">
        <f>(F45*F53)</f>
        <v>46.98</v>
      </c>
      <c r="G55" s="64">
        <f>(G45*G53)</f>
        <v>143.37599999999998</v>
      </c>
      <c r="H55" s="64">
        <f t="shared" ref="H55" si="3">(H45*H53)</f>
        <v>150.51</v>
      </c>
      <c r="I55" s="64">
        <f>(I45*I53)</f>
        <v>240.72899999999998</v>
      </c>
      <c r="J55" s="64">
        <f>(J45*J53)</f>
        <v>351.654</v>
      </c>
      <c r="K55" s="65">
        <f>(K45*K53)</f>
        <v>384.45299999999997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64586</v>
      </c>
      <c r="C57" s="190"/>
      <c r="D57" s="69" t="s">
        <v>69</v>
      </c>
      <c r="E57" s="191">
        <v>45057</v>
      </c>
      <c r="F57" s="191"/>
      <c r="G57" s="191"/>
      <c r="H57" s="191"/>
      <c r="I57" s="192" t="s">
        <v>111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281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64603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64603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64305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676145.79999999993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64603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1666.05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677811.85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46646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10.540577715574216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64603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450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45057</v>
      </c>
      <c r="B72" s="211"/>
      <c r="C72" s="211"/>
      <c r="D72" s="97"/>
      <c r="E72" s="202" t="s">
        <v>92</v>
      </c>
      <c r="F72" s="202"/>
      <c r="G72" s="202"/>
      <c r="H72" s="202"/>
      <c r="I72" s="203">
        <v>-46251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64998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111</v>
      </c>
      <c r="B77" s="208"/>
      <c r="C77" s="208"/>
      <c r="D77" s="97"/>
      <c r="E77" s="205" t="s">
        <v>95</v>
      </c>
      <c r="F77" s="205"/>
      <c r="G77" s="205"/>
      <c r="H77" s="205"/>
      <c r="I77" s="188">
        <v>23748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41250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450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281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65729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731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122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2289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24357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3657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3822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2522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8100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2064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1721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1997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282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1073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160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108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278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173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410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190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143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225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563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876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288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295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805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130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270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788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344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950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4408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44747</v>
      </c>
      <c r="D43" s="19">
        <f t="shared" si="0"/>
        <v>3249</v>
      </c>
      <c r="E43" s="20">
        <f t="shared" si="0"/>
        <v>673</v>
      </c>
      <c r="F43" s="20">
        <f t="shared" si="0"/>
        <v>557</v>
      </c>
      <c r="G43" s="20">
        <f t="shared" si="0"/>
        <v>1664</v>
      </c>
      <c r="H43" s="20">
        <f t="shared" si="0"/>
        <v>1721</v>
      </c>
      <c r="I43" s="20">
        <f t="shared" si="0"/>
        <v>2828</v>
      </c>
      <c r="J43" s="20">
        <f t="shared" si="0"/>
        <v>4061</v>
      </c>
      <c r="K43" s="21">
        <f t="shared" si="0"/>
        <v>4408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44747</v>
      </c>
      <c r="D45" s="24">
        <f t="shared" si="1"/>
        <v>3249</v>
      </c>
      <c r="E45" s="25">
        <f t="shared" si="1"/>
        <v>673</v>
      </c>
      <c r="F45" s="25">
        <f t="shared" si="1"/>
        <v>557</v>
      </c>
      <c r="G45" s="25">
        <f t="shared" si="1"/>
        <v>1664</v>
      </c>
      <c r="H45" s="25">
        <f t="shared" si="1"/>
        <v>1721</v>
      </c>
      <c r="I45" s="25">
        <f t="shared" si="1"/>
        <v>2828</v>
      </c>
      <c r="J45" s="25">
        <f t="shared" si="1"/>
        <v>4061</v>
      </c>
      <c r="K45" s="26">
        <f t="shared" si="1"/>
        <v>4408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469843.5</v>
      </c>
      <c r="D50" s="46">
        <f t="shared" si="2"/>
        <v>33139.799999999996</v>
      </c>
      <c r="E50" s="47">
        <f t="shared" si="2"/>
        <v>6864.5999999999995</v>
      </c>
      <c r="F50" s="47">
        <f t="shared" si="2"/>
        <v>5681.4</v>
      </c>
      <c r="G50" s="47">
        <f t="shared" si="2"/>
        <v>17139.2</v>
      </c>
      <c r="H50" s="47">
        <f t="shared" si="2"/>
        <v>18070.5</v>
      </c>
      <c r="I50" s="47">
        <f t="shared" si="2"/>
        <v>29411.200000000001</v>
      </c>
      <c r="J50" s="47">
        <f t="shared" si="2"/>
        <v>43046.6</v>
      </c>
      <c r="K50" s="48">
        <f t="shared" si="2"/>
        <v>45843.200000000004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282.66299999999995</v>
      </c>
      <c r="E55" s="64">
        <f>(E45*E53)</f>
        <v>58.550999999999995</v>
      </c>
      <c r="F55" s="64">
        <f>(F45*F53)</f>
        <v>48.458999999999996</v>
      </c>
      <c r="G55" s="64">
        <f>(G45*G53)</f>
        <v>144.768</v>
      </c>
      <c r="H55" s="64">
        <f t="shared" ref="H55" si="3">(H45*H53)</f>
        <v>149.727</v>
      </c>
      <c r="I55" s="64">
        <f>(I45*I53)</f>
        <v>246.03599999999997</v>
      </c>
      <c r="J55" s="64">
        <f>(J45*J53)</f>
        <v>353.30699999999996</v>
      </c>
      <c r="K55" s="65">
        <f>(K45*K53)</f>
        <v>383.49599999999998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63908</v>
      </c>
      <c r="C57" s="190"/>
      <c r="D57" s="69" t="s">
        <v>69</v>
      </c>
      <c r="E57" s="191">
        <v>45058</v>
      </c>
      <c r="F57" s="191"/>
      <c r="G57" s="191"/>
      <c r="H57" s="191"/>
      <c r="I57" s="192" t="s">
        <v>113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281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63924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63924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63627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669039.99999999988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63924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1667.0069999999996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670707.00699999987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46251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10.54123260565483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63924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45058</v>
      </c>
      <c r="B72" s="211"/>
      <c r="C72" s="211"/>
      <c r="D72" s="97"/>
      <c r="E72" s="202" t="s">
        <v>92</v>
      </c>
      <c r="F72" s="202"/>
      <c r="G72" s="202"/>
      <c r="H72" s="202"/>
      <c r="I72" s="203">
        <v>-44542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65633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113</v>
      </c>
      <c r="B77" s="208"/>
      <c r="C77" s="208"/>
      <c r="D77" s="97"/>
      <c r="E77" s="205" t="s">
        <v>95</v>
      </c>
      <c r="F77" s="205"/>
      <c r="G77" s="205"/>
      <c r="H77" s="205"/>
      <c r="I77" s="188">
        <v>24233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41400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281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65914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281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89"/>
  <sheetViews>
    <sheetView topLeftCell="A31" workbookViewId="0">
      <selection activeCell="Q41" sqref="Q41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123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2299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24056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3725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3938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2638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8255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2123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1711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2024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270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279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1053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159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110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281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130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165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182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131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143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231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585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913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297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312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810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41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271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792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347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937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4360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44911</v>
      </c>
      <c r="D43" s="19">
        <f t="shared" si="0"/>
        <v>3197</v>
      </c>
      <c r="E43" s="20">
        <f t="shared" si="0"/>
        <v>699</v>
      </c>
      <c r="F43" s="20">
        <f t="shared" si="0"/>
        <v>549</v>
      </c>
      <c r="G43" s="20">
        <f t="shared" si="0"/>
        <v>1705</v>
      </c>
      <c r="H43" s="20">
        <f t="shared" si="0"/>
        <v>1711</v>
      </c>
      <c r="I43" s="20">
        <f t="shared" si="0"/>
        <v>2800</v>
      </c>
      <c r="J43" s="20">
        <f t="shared" si="0"/>
        <v>4147</v>
      </c>
      <c r="K43" s="21">
        <f t="shared" si="0"/>
        <v>4360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44911</v>
      </c>
      <c r="D45" s="24">
        <f t="shared" si="1"/>
        <v>3197</v>
      </c>
      <c r="E45" s="25">
        <f t="shared" si="1"/>
        <v>699</v>
      </c>
      <c r="F45" s="25">
        <f t="shared" si="1"/>
        <v>549</v>
      </c>
      <c r="G45" s="25">
        <f t="shared" si="1"/>
        <v>1705</v>
      </c>
      <c r="H45" s="25">
        <f t="shared" si="1"/>
        <v>1711</v>
      </c>
      <c r="I45" s="25">
        <f t="shared" si="1"/>
        <v>2800</v>
      </c>
      <c r="J45" s="25">
        <f t="shared" si="1"/>
        <v>4147</v>
      </c>
      <c r="K45" s="26">
        <f t="shared" si="1"/>
        <v>4360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471565.5</v>
      </c>
      <c r="D50" s="46">
        <f t="shared" si="2"/>
        <v>32609.399999999998</v>
      </c>
      <c r="E50" s="47">
        <f t="shared" si="2"/>
        <v>7129.7999999999993</v>
      </c>
      <c r="F50" s="47">
        <f t="shared" si="2"/>
        <v>5599.7999999999993</v>
      </c>
      <c r="G50" s="47">
        <f t="shared" si="2"/>
        <v>17561.5</v>
      </c>
      <c r="H50" s="47">
        <f t="shared" si="2"/>
        <v>17965.5</v>
      </c>
      <c r="I50" s="47">
        <f t="shared" si="2"/>
        <v>29120</v>
      </c>
      <c r="J50" s="47">
        <f t="shared" si="2"/>
        <v>43958.2</v>
      </c>
      <c r="K50" s="48">
        <f t="shared" si="2"/>
        <v>45344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278.13899999999995</v>
      </c>
      <c r="E55" s="64">
        <f>(E45*E53)</f>
        <v>60.812999999999995</v>
      </c>
      <c r="F55" s="64">
        <f>(F45*F53)</f>
        <v>47.762999999999998</v>
      </c>
      <c r="G55" s="64">
        <f>(G45*G53)</f>
        <v>148.33499999999998</v>
      </c>
      <c r="H55" s="64">
        <f t="shared" ref="H55" si="3">(H45*H53)</f>
        <v>148.857</v>
      </c>
      <c r="I55" s="64">
        <f>(I45*I53)</f>
        <v>243.6</v>
      </c>
      <c r="J55" s="64">
        <f>(J45*J53)</f>
        <v>360.78899999999999</v>
      </c>
      <c r="K55" s="65">
        <f>(K45*K53)</f>
        <v>379.32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64079</v>
      </c>
      <c r="C57" s="190"/>
      <c r="D57" s="69" t="s">
        <v>69</v>
      </c>
      <c r="E57" s="191">
        <v>45059</v>
      </c>
      <c r="F57" s="191"/>
      <c r="G57" s="191"/>
      <c r="H57" s="191"/>
      <c r="I57" s="192" t="s">
        <v>115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225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64049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64049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63854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670853.69999999995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64049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1667.6159999999998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672521.31599999999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44542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10.532172080057631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64049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105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45059</v>
      </c>
      <c r="B72" s="211"/>
      <c r="C72" s="211"/>
      <c r="D72" s="97"/>
      <c r="E72" s="202" t="s">
        <v>92</v>
      </c>
      <c r="F72" s="202"/>
      <c r="G72" s="202"/>
      <c r="H72" s="202"/>
      <c r="I72" s="203">
        <v>-43990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64601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115</v>
      </c>
      <c r="B77" s="208"/>
      <c r="C77" s="208"/>
      <c r="D77" s="97"/>
      <c r="E77" s="205" t="s">
        <v>95</v>
      </c>
      <c r="F77" s="205"/>
      <c r="G77" s="205"/>
      <c r="H77" s="205"/>
      <c r="I77" s="188">
        <v>24951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39650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105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225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64931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330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8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124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2241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25036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3696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3647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2503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6945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2034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1739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1991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273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259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1100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163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101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280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174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406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214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124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148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217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581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875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312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159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781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133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265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802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930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4503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44068</v>
      </c>
      <c r="D43" s="19">
        <f t="shared" si="0"/>
        <v>3283</v>
      </c>
      <c r="E43" s="20">
        <f t="shared" si="0"/>
        <v>571</v>
      </c>
      <c r="F43" s="20">
        <f t="shared" si="0"/>
        <v>532</v>
      </c>
      <c r="G43" s="20">
        <f t="shared" si="0"/>
        <v>1677</v>
      </c>
      <c r="H43" s="20">
        <f t="shared" si="0"/>
        <v>1739</v>
      </c>
      <c r="I43" s="20">
        <f t="shared" si="0"/>
        <v>2811</v>
      </c>
      <c r="J43" s="20">
        <f t="shared" si="0"/>
        <v>4025</v>
      </c>
      <c r="K43" s="21">
        <f t="shared" si="0"/>
        <v>4503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44068</v>
      </c>
      <c r="D45" s="24">
        <f t="shared" si="1"/>
        <v>3283</v>
      </c>
      <c r="E45" s="25">
        <f t="shared" si="1"/>
        <v>571</v>
      </c>
      <c r="F45" s="25">
        <f t="shared" si="1"/>
        <v>532</v>
      </c>
      <c r="G45" s="25">
        <f t="shared" si="1"/>
        <v>1677</v>
      </c>
      <c r="H45" s="25">
        <f t="shared" si="1"/>
        <v>1739</v>
      </c>
      <c r="I45" s="25">
        <f t="shared" si="1"/>
        <v>2811</v>
      </c>
      <c r="J45" s="25">
        <f t="shared" si="1"/>
        <v>4025</v>
      </c>
      <c r="K45" s="26">
        <f t="shared" si="1"/>
        <v>4503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462714</v>
      </c>
      <c r="D50" s="46">
        <f t="shared" si="2"/>
        <v>33486.6</v>
      </c>
      <c r="E50" s="47">
        <f t="shared" si="2"/>
        <v>5824.2</v>
      </c>
      <c r="F50" s="47">
        <f t="shared" si="2"/>
        <v>5426.4</v>
      </c>
      <c r="G50" s="47">
        <f t="shared" si="2"/>
        <v>17273.100000000002</v>
      </c>
      <c r="H50" s="47">
        <f t="shared" si="2"/>
        <v>18259.5</v>
      </c>
      <c r="I50" s="47">
        <f t="shared" si="2"/>
        <v>29234.400000000001</v>
      </c>
      <c r="J50" s="47">
        <f t="shared" si="2"/>
        <v>42665</v>
      </c>
      <c r="K50" s="48">
        <f t="shared" si="2"/>
        <v>46831.200000000004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285.62099999999998</v>
      </c>
      <c r="E55" s="64">
        <f>(E45*E53)</f>
        <v>49.677</v>
      </c>
      <c r="F55" s="64">
        <f>(F45*F53)</f>
        <v>46.283999999999999</v>
      </c>
      <c r="G55" s="64">
        <f>(G45*G53)</f>
        <v>145.899</v>
      </c>
      <c r="H55" s="64">
        <f t="shared" ref="H55" si="3">(H45*H53)</f>
        <v>151.29299999999998</v>
      </c>
      <c r="I55" s="64">
        <f>(I45*I53)</f>
        <v>244.55699999999999</v>
      </c>
      <c r="J55" s="64">
        <f>(J45*J53)</f>
        <v>350.17499999999995</v>
      </c>
      <c r="K55" s="65">
        <f>(K45*K53)</f>
        <v>391.76099999999997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63209</v>
      </c>
      <c r="C57" s="190"/>
      <c r="D57" s="69" t="s">
        <v>69</v>
      </c>
      <c r="E57" s="191">
        <v>45060</v>
      </c>
      <c r="F57" s="191"/>
      <c r="G57" s="191"/>
      <c r="H57" s="191"/>
      <c r="I57" s="192" t="s">
        <v>117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281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63226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63226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62928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661714.4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63226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1665.2669999999998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663379.66700000002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43990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10.541883851385711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63226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130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45060</v>
      </c>
      <c r="B72" s="211"/>
      <c r="C72" s="211"/>
      <c r="D72" s="97"/>
      <c r="E72" s="202" t="s">
        <v>92</v>
      </c>
      <c r="F72" s="202"/>
      <c r="G72" s="202"/>
      <c r="H72" s="202"/>
      <c r="I72" s="203">
        <v>-39355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67861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117</v>
      </c>
      <c r="B77" s="208"/>
      <c r="C77" s="208"/>
      <c r="D77" s="97"/>
      <c r="E77" s="205" t="s">
        <v>95</v>
      </c>
      <c r="F77" s="205"/>
      <c r="G77" s="205"/>
      <c r="H77" s="205"/>
      <c r="I77" s="188">
        <v>24524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43200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130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281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68135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274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89"/>
  <sheetViews>
    <sheetView topLeftCell="A36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125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2212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24939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3638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3560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2638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8391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2041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1724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1959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293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271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1081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157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103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257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130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167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409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208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124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164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217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595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900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91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153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800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46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262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795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341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930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4512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3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45378</v>
      </c>
      <c r="D43" s="19">
        <f t="shared" si="0"/>
        <v>3180</v>
      </c>
      <c r="E43" s="20">
        <f t="shared" si="0"/>
        <v>557</v>
      </c>
      <c r="F43" s="20">
        <f t="shared" si="0"/>
        <v>564</v>
      </c>
      <c r="G43" s="20">
        <f t="shared" si="0"/>
        <v>1695</v>
      </c>
      <c r="H43" s="20">
        <f t="shared" si="0"/>
        <v>1724</v>
      </c>
      <c r="I43" s="20">
        <f t="shared" si="0"/>
        <v>2811</v>
      </c>
      <c r="J43" s="20">
        <f t="shared" si="0"/>
        <v>4000</v>
      </c>
      <c r="K43" s="21">
        <f t="shared" si="0"/>
        <v>4512</v>
      </c>
      <c r="L43" s="17">
        <f t="shared" si="0"/>
        <v>0</v>
      </c>
      <c r="M43" s="18">
        <f t="shared" si="0"/>
        <v>0</v>
      </c>
      <c r="N43" s="93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3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45378</v>
      </c>
      <c r="D45" s="24">
        <f t="shared" si="1"/>
        <v>3180</v>
      </c>
      <c r="E45" s="25">
        <f t="shared" si="1"/>
        <v>557</v>
      </c>
      <c r="F45" s="25">
        <f t="shared" si="1"/>
        <v>564</v>
      </c>
      <c r="G45" s="25">
        <f t="shared" si="1"/>
        <v>1695</v>
      </c>
      <c r="H45" s="25">
        <f t="shared" si="1"/>
        <v>1724</v>
      </c>
      <c r="I45" s="25">
        <f t="shared" si="1"/>
        <v>2811</v>
      </c>
      <c r="J45" s="25">
        <f t="shared" si="1"/>
        <v>4000</v>
      </c>
      <c r="K45" s="26">
        <f t="shared" si="1"/>
        <v>4512</v>
      </c>
      <c r="L45" s="22">
        <f t="shared" si="1"/>
        <v>0</v>
      </c>
      <c r="M45" s="23">
        <f t="shared" si="1"/>
        <v>0</v>
      </c>
      <c r="N45" s="93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3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7"/>
      <c r="B49" s="43"/>
      <c r="C49" s="43"/>
      <c r="D49" s="43"/>
      <c r="E49" s="43"/>
      <c r="F49" s="43"/>
      <c r="G49" s="43"/>
      <c r="H49" s="43"/>
      <c r="I49" s="97"/>
      <c r="J49" s="97"/>
      <c r="K49" s="97"/>
      <c r="L49" s="97"/>
      <c r="M49" s="97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476469</v>
      </c>
      <c r="D50" s="46">
        <f t="shared" si="2"/>
        <v>32435.999999999996</v>
      </c>
      <c r="E50" s="47">
        <f t="shared" si="2"/>
        <v>5681.4</v>
      </c>
      <c r="F50" s="47">
        <f t="shared" si="2"/>
        <v>5752.7999999999993</v>
      </c>
      <c r="G50" s="47">
        <f t="shared" si="2"/>
        <v>17458.5</v>
      </c>
      <c r="H50" s="47">
        <f t="shared" si="2"/>
        <v>18102</v>
      </c>
      <c r="I50" s="47">
        <f t="shared" si="2"/>
        <v>29234.400000000001</v>
      </c>
      <c r="J50" s="47">
        <f t="shared" si="2"/>
        <v>42400</v>
      </c>
      <c r="K50" s="48">
        <f t="shared" si="2"/>
        <v>46924.800000000003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7"/>
      <c r="B54" s="97"/>
      <c r="C54" s="97"/>
      <c r="D54" s="97"/>
      <c r="E54" s="43"/>
      <c r="F54" s="43"/>
      <c r="G54" s="43"/>
      <c r="H54" s="97"/>
      <c r="I54" s="97"/>
      <c r="J54" s="97"/>
      <c r="K54" s="97"/>
      <c r="L54" s="97"/>
      <c r="M54" s="97"/>
      <c r="N54" s="53"/>
    </row>
    <row r="55" spans="1:14" ht="15.75" thickBot="1">
      <c r="A55" s="15" t="s">
        <v>67</v>
      </c>
      <c r="B55" s="61"/>
      <c r="C55" s="62"/>
      <c r="D55" s="63">
        <f>(D45*D53)</f>
        <v>276.65999999999997</v>
      </c>
      <c r="E55" s="64">
        <f>(E45*E53)</f>
        <v>48.458999999999996</v>
      </c>
      <c r="F55" s="64">
        <f>(F45*F53)</f>
        <v>49.067999999999998</v>
      </c>
      <c r="G55" s="64">
        <f>(G45*G53)</f>
        <v>147.465</v>
      </c>
      <c r="H55" s="64">
        <f t="shared" ref="H55" si="3">(H45*H53)</f>
        <v>149.988</v>
      </c>
      <c r="I55" s="64">
        <f>(I45*I53)</f>
        <v>244.55699999999999</v>
      </c>
      <c r="J55" s="64">
        <f>(J45*J53)</f>
        <v>348</v>
      </c>
      <c r="K55" s="65">
        <f>(K45*K53)</f>
        <v>392.54399999999998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7"/>
      <c r="B56" s="97"/>
      <c r="C56" s="97"/>
      <c r="D56" s="97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64421</v>
      </c>
      <c r="C57" s="190"/>
      <c r="D57" s="69" t="s">
        <v>69</v>
      </c>
      <c r="E57" s="191">
        <v>45061</v>
      </c>
      <c r="F57" s="191"/>
      <c r="G57" s="191"/>
      <c r="H57" s="191"/>
      <c r="I57" s="192" t="s">
        <v>105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188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64448</v>
      </c>
      <c r="J58" s="188"/>
      <c r="K58" s="188"/>
      <c r="L58" s="188"/>
      <c r="M58" s="188"/>
      <c r="N58" s="188"/>
    </row>
    <row r="59" spans="1:14" ht="15.75" thickBot="1">
      <c r="A59" s="97"/>
      <c r="B59" s="70"/>
      <c r="C59" s="70"/>
      <c r="D59" s="69"/>
      <c r="E59" s="205" t="s">
        <v>72</v>
      </c>
      <c r="F59" s="205"/>
      <c r="G59" s="205"/>
      <c r="H59" s="205"/>
      <c r="I59" s="188">
        <v>64448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64233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7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674458.9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64448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1656.741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7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676115.64100000006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7"/>
      <c r="B66" s="71"/>
      <c r="C66" s="71"/>
      <c r="D66" s="97"/>
      <c r="E66" s="202" t="s">
        <v>83</v>
      </c>
      <c r="F66" s="202"/>
      <c r="G66" s="202"/>
      <c r="H66" s="202"/>
      <c r="I66" s="203">
        <v>39355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10.525985723849113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7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64448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220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45061</v>
      </c>
      <c r="B72" s="211"/>
      <c r="C72" s="211"/>
      <c r="D72" s="97"/>
      <c r="E72" s="202" t="s">
        <v>92</v>
      </c>
      <c r="F72" s="202"/>
      <c r="G72" s="202"/>
      <c r="H72" s="202"/>
      <c r="I72" s="203">
        <v>-37207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7"/>
      <c r="E73" s="97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7"/>
      <c r="E74" s="202" t="s">
        <v>93</v>
      </c>
      <c r="F74" s="202"/>
      <c r="G74" s="202"/>
      <c r="H74" s="202"/>
      <c r="I74" s="203">
        <f>(I66+I67+I68+I69+I70+I72+I75+I71)</f>
        <v>66596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7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7"/>
      <c r="E76" s="97"/>
      <c r="F76" s="77"/>
      <c r="G76" s="94"/>
      <c r="H76" s="94"/>
      <c r="I76" s="95"/>
      <c r="J76" s="95"/>
      <c r="K76" s="95"/>
      <c r="L76" s="95"/>
      <c r="M76" s="95"/>
      <c r="N76" s="80"/>
    </row>
    <row r="77" spans="1:14">
      <c r="A77" s="208" t="s">
        <v>105</v>
      </c>
      <c r="B77" s="208"/>
      <c r="C77" s="208"/>
      <c r="D77" s="97"/>
      <c r="E77" s="205" t="s">
        <v>95</v>
      </c>
      <c r="F77" s="205"/>
      <c r="G77" s="205"/>
      <c r="H77" s="205"/>
      <c r="I77" s="188">
        <v>25029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30500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11520</v>
      </c>
      <c r="J80" s="188"/>
      <c r="K80" s="188"/>
      <c r="L80" s="188"/>
      <c r="M80" s="188"/>
      <c r="N80" s="188"/>
    </row>
    <row r="81" spans="1:14">
      <c r="A81" s="97"/>
      <c r="B81" s="97"/>
      <c r="C81" s="97"/>
      <c r="D81" s="83"/>
      <c r="E81" s="205" t="s">
        <v>99</v>
      </c>
      <c r="F81" s="205"/>
      <c r="G81" s="205"/>
      <c r="H81" s="205"/>
      <c r="I81" s="188">
        <v>220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188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6"/>
      <c r="F84" s="96"/>
      <c r="G84" s="96"/>
      <c r="H84" s="96"/>
      <c r="I84" s="92"/>
      <c r="J84" s="92"/>
      <c r="K84" s="92"/>
      <c r="L84" s="92"/>
      <c r="M84" s="92"/>
      <c r="N84" s="92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67457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6"/>
      <c r="F86" s="96"/>
      <c r="G86" s="96"/>
      <c r="H86" s="96"/>
      <c r="I86" s="92"/>
      <c r="J86" s="92"/>
      <c r="K86" s="92"/>
      <c r="L86" s="92"/>
      <c r="M86" s="92"/>
      <c r="N86" s="92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861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126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2318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24677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3647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3434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3046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8264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2066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1758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2019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299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290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1068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163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104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279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80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408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202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121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220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589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887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85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311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293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775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146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267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779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334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908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4562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45386</v>
      </c>
      <c r="D43" s="19">
        <f t="shared" si="0"/>
        <v>3200</v>
      </c>
      <c r="E43" s="20">
        <f t="shared" si="0"/>
        <v>689</v>
      </c>
      <c r="F43" s="20">
        <f t="shared" si="0"/>
        <v>589</v>
      </c>
      <c r="G43" s="20">
        <f t="shared" si="0"/>
        <v>1666</v>
      </c>
      <c r="H43" s="20">
        <f t="shared" si="0"/>
        <v>1758</v>
      </c>
      <c r="I43" s="20">
        <f t="shared" si="0"/>
        <v>2751</v>
      </c>
      <c r="J43" s="20">
        <f t="shared" si="0"/>
        <v>4085</v>
      </c>
      <c r="K43" s="21">
        <f t="shared" si="0"/>
        <v>4562</v>
      </c>
      <c r="L43" s="17">
        <f t="shared" si="0"/>
        <v>0</v>
      </c>
      <c r="M43" s="18">
        <f t="shared" si="0"/>
        <v>0</v>
      </c>
      <c r="N43" s="9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45386</v>
      </c>
      <c r="D45" s="24">
        <f t="shared" si="1"/>
        <v>3200</v>
      </c>
      <c r="E45" s="25">
        <f t="shared" si="1"/>
        <v>689</v>
      </c>
      <c r="F45" s="25">
        <f t="shared" si="1"/>
        <v>589</v>
      </c>
      <c r="G45" s="25">
        <f t="shared" si="1"/>
        <v>1666</v>
      </c>
      <c r="H45" s="25">
        <f t="shared" si="1"/>
        <v>1758</v>
      </c>
      <c r="I45" s="25">
        <f t="shared" si="1"/>
        <v>2751</v>
      </c>
      <c r="J45" s="25">
        <f t="shared" si="1"/>
        <v>4085</v>
      </c>
      <c r="K45" s="26">
        <f t="shared" si="1"/>
        <v>4562</v>
      </c>
      <c r="L45" s="22">
        <f t="shared" si="1"/>
        <v>0</v>
      </c>
      <c r="M45" s="23">
        <f t="shared" si="1"/>
        <v>0</v>
      </c>
      <c r="N45" s="9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03"/>
      <c r="B49" s="43"/>
      <c r="C49" s="43"/>
      <c r="D49" s="43"/>
      <c r="E49" s="43"/>
      <c r="F49" s="43"/>
      <c r="G49" s="43"/>
      <c r="H49" s="43"/>
      <c r="I49" s="103"/>
      <c r="J49" s="103"/>
      <c r="K49" s="103"/>
      <c r="L49" s="103"/>
      <c r="M49" s="103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476553</v>
      </c>
      <c r="D50" s="46">
        <f t="shared" si="2"/>
        <v>32639.999999999996</v>
      </c>
      <c r="E50" s="47">
        <f t="shared" si="2"/>
        <v>7027.7999999999993</v>
      </c>
      <c r="F50" s="47">
        <f t="shared" si="2"/>
        <v>6007.7999999999993</v>
      </c>
      <c r="G50" s="47">
        <f t="shared" si="2"/>
        <v>17159.800000000003</v>
      </c>
      <c r="H50" s="47">
        <f t="shared" si="2"/>
        <v>18459</v>
      </c>
      <c r="I50" s="47">
        <f t="shared" si="2"/>
        <v>28610.400000000001</v>
      </c>
      <c r="J50" s="47">
        <f t="shared" si="2"/>
        <v>43301</v>
      </c>
      <c r="K50" s="48">
        <f t="shared" si="2"/>
        <v>47444.800000000003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3"/>
      <c r="B54" s="103"/>
      <c r="C54" s="103"/>
      <c r="D54" s="103"/>
      <c r="E54" s="43"/>
      <c r="F54" s="43"/>
      <c r="G54" s="43"/>
      <c r="H54" s="103"/>
      <c r="I54" s="103"/>
      <c r="J54" s="103"/>
      <c r="K54" s="103"/>
      <c r="L54" s="103"/>
      <c r="M54" s="103"/>
      <c r="N54" s="53"/>
    </row>
    <row r="55" spans="1:14" ht="15.75" thickBot="1">
      <c r="A55" s="15" t="s">
        <v>67</v>
      </c>
      <c r="B55" s="61"/>
      <c r="C55" s="62"/>
      <c r="D55" s="63">
        <f>(D45*D53)</f>
        <v>278.39999999999998</v>
      </c>
      <c r="E55" s="64">
        <f>(E45*E53)</f>
        <v>59.942999999999998</v>
      </c>
      <c r="F55" s="64">
        <f>(F45*F53)</f>
        <v>51.242999999999995</v>
      </c>
      <c r="G55" s="64">
        <f>(G45*G53)</f>
        <v>144.94199999999998</v>
      </c>
      <c r="H55" s="64">
        <f t="shared" ref="H55" si="3">(H45*H53)</f>
        <v>152.946</v>
      </c>
      <c r="I55" s="64">
        <f>(I45*I53)</f>
        <v>239.33699999999999</v>
      </c>
      <c r="J55" s="64">
        <f>(J45*J53)</f>
        <v>355.39499999999998</v>
      </c>
      <c r="K55" s="65">
        <f>(K45*K53)</f>
        <v>396.89399999999995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3"/>
      <c r="B56" s="103"/>
      <c r="C56" s="103"/>
      <c r="D56" s="103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64686</v>
      </c>
      <c r="C57" s="190"/>
      <c r="D57" s="69" t="s">
        <v>69</v>
      </c>
      <c r="E57" s="191">
        <v>45062</v>
      </c>
      <c r="F57" s="191"/>
      <c r="G57" s="191"/>
      <c r="H57" s="191"/>
      <c r="I57" s="192" t="s">
        <v>107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231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64728</v>
      </c>
      <c r="J58" s="188"/>
      <c r="K58" s="188"/>
      <c r="L58" s="188"/>
      <c r="M58" s="188"/>
      <c r="N58" s="188"/>
    </row>
    <row r="59" spans="1:14" ht="15.75" thickBot="1">
      <c r="A59" s="103"/>
      <c r="B59" s="70"/>
      <c r="C59" s="70"/>
      <c r="D59" s="69"/>
      <c r="E59" s="205" t="s">
        <v>72</v>
      </c>
      <c r="F59" s="205"/>
      <c r="G59" s="205"/>
      <c r="H59" s="205"/>
      <c r="I59" s="188">
        <v>64728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64455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3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677203.60000000009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64728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1679.1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3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678882.70000000007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3"/>
      <c r="B66" s="71"/>
      <c r="C66" s="71"/>
      <c r="D66" s="103"/>
      <c r="E66" s="202" t="s">
        <v>83</v>
      </c>
      <c r="F66" s="202"/>
      <c r="G66" s="202"/>
      <c r="H66" s="202"/>
      <c r="I66" s="203">
        <v>37207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10.532661546815609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3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64728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285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45062</v>
      </c>
      <c r="B72" s="211"/>
      <c r="C72" s="211"/>
      <c r="D72" s="103"/>
      <c r="E72" s="202" t="s">
        <v>92</v>
      </c>
      <c r="F72" s="202"/>
      <c r="G72" s="202"/>
      <c r="H72" s="202"/>
      <c r="I72" s="203">
        <v>-37000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3"/>
      <c r="E73" s="103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3"/>
      <c r="E74" s="202" t="s">
        <v>93</v>
      </c>
      <c r="F74" s="202"/>
      <c r="G74" s="202"/>
      <c r="H74" s="202"/>
      <c r="I74" s="203">
        <f>(I66+I67+I68+I69+I70+I72+I75+I71)</f>
        <v>64935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3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3"/>
      <c r="E76" s="103"/>
      <c r="F76" s="77"/>
      <c r="G76" s="100"/>
      <c r="H76" s="100"/>
      <c r="I76" s="101"/>
      <c r="J76" s="101"/>
      <c r="K76" s="101"/>
      <c r="L76" s="101"/>
      <c r="M76" s="101"/>
      <c r="N76" s="80"/>
    </row>
    <row r="77" spans="1:14">
      <c r="A77" s="208" t="s">
        <v>107</v>
      </c>
      <c r="B77" s="208"/>
      <c r="C77" s="208"/>
      <c r="D77" s="103"/>
      <c r="E77" s="205" t="s">
        <v>95</v>
      </c>
      <c r="F77" s="205"/>
      <c r="G77" s="205"/>
      <c r="H77" s="205"/>
      <c r="I77" s="188">
        <v>22893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25125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17101</v>
      </c>
      <c r="J80" s="188"/>
      <c r="K80" s="188"/>
      <c r="L80" s="188"/>
      <c r="M80" s="188"/>
      <c r="N80" s="188"/>
    </row>
    <row r="81" spans="1:14">
      <c r="A81" s="103"/>
      <c r="B81" s="103"/>
      <c r="C81" s="103"/>
      <c r="D81" s="83"/>
      <c r="E81" s="205" t="s">
        <v>99</v>
      </c>
      <c r="F81" s="205"/>
      <c r="G81" s="205"/>
      <c r="H81" s="205"/>
      <c r="I81" s="188">
        <v>285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231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2"/>
      <c r="F84" s="102"/>
      <c r="G84" s="102"/>
      <c r="H84" s="102"/>
      <c r="I84" s="98"/>
      <c r="J84" s="98"/>
      <c r="K84" s="98"/>
      <c r="L84" s="98"/>
      <c r="M84" s="98"/>
      <c r="N84" s="98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65635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2"/>
      <c r="F86" s="102"/>
      <c r="G86" s="102"/>
      <c r="H86" s="102"/>
      <c r="I86" s="98"/>
      <c r="J86" s="98"/>
      <c r="K86" s="98"/>
      <c r="L86" s="98"/>
      <c r="M86" s="98"/>
      <c r="N86" s="98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700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89"/>
  <sheetViews>
    <sheetView topLeftCell="A66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127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2289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24405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3638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3570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2929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8526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2033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1722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2000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292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274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1101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159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112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264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134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155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414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217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217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593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838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81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308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766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55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774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309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989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4546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45357</v>
      </c>
      <c r="D43" s="19">
        <f t="shared" si="0"/>
        <v>3181</v>
      </c>
      <c r="E43" s="20">
        <f t="shared" si="0"/>
        <v>686</v>
      </c>
      <c r="F43" s="20">
        <f t="shared" si="0"/>
        <v>566</v>
      </c>
      <c r="G43" s="20">
        <f t="shared" si="0"/>
        <v>1612</v>
      </c>
      <c r="H43" s="20">
        <f t="shared" si="0"/>
        <v>1722</v>
      </c>
      <c r="I43" s="20">
        <f t="shared" si="0"/>
        <v>2856</v>
      </c>
      <c r="J43" s="20">
        <f t="shared" si="0"/>
        <v>4033</v>
      </c>
      <c r="K43" s="21">
        <f t="shared" si="0"/>
        <v>4546</v>
      </c>
      <c r="L43" s="17">
        <f t="shared" si="0"/>
        <v>0</v>
      </c>
      <c r="M43" s="18">
        <f t="shared" si="0"/>
        <v>0</v>
      </c>
      <c r="N43" s="9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45357</v>
      </c>
      <c r="D45" s="24">
        <f t="shared" si="1"/>
        <v>3181</v>
      </c>
      <c r="E45" s="25">
        <f t="shared" si="1"/>
        <v>686</v>
      </c>
      <c r="F45" s="25">
        <f t="shared" si="1"/>
        <v>566</v>
      </c>
      <c r="G45" s="25">
        <f t="shared" si="1"/>
        <v>1612</v>
      </c>
      <c r="H45" s="25">
        <f t="shared" si="1"/>
        <v>1722</v>
      </c>
      <c r="I45" s="25">
        <f t="shared" si="1"/>
        <v>2856</v>
      </c>
      <c r="J45" s="25">
        <f t="shared" si="1"/>
        <v>4033</v>
      </c>
      <c r="K45" s="26">
        <f t="shared" si="1"/>
        <v>4546</v>
      </c>
      <c r="L45" s="22">
        <f t="shared" si="1"/>
        <v>0</v>
      </c>
      <c r="M45" s="23">
        <f t="shared" si="1"/>
        <v>0</v>
      </c>
      <c r="N45" s="9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03"/>
      <c r="B49" s="43"/>
      <c r="C49" s="43"/>
      <c r="D49" s="43"/>
      <c r="E49" s="43"/>
      <c r="F49" s="43"/>
      <c r="G49" s="43"/>
      <c r="H49" s="43"/>
      <c r="I49" s="103"/>
      <c r="J49" s="103"/>
      <c r="K49" s="103"/>
      <c r="L49" s="103"/>
      <c r="M49" s="103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476248.5</v>
      </c>
      <c r="D50" s="46">
        <f t="shared" si="2"/>
        <v>32446.199999999997</v>
      </c>
      <c r="E50" s="47">
        <f t="shared" si="2"/>
        <v>6997.2</v>
      </c>
      <c r="F50" s="47">
        <f t="shared" si="2"/>
        <v>5773.2</v>
      </c>
      <c r="G50" s="47">
        <f t="shared" si="2"/>
        <v>16603.600000000002</v>
      </c>
      <c r="H50" s="47">
        <f t="shared" si="2"/>
        <v>18081</v>
      </c>
      <c r="I50" s="47">
        <f t="shared" si="2"/>
        <v>29702.400000000001</v>
      </c>
      <c r="J50" s="47">
        <f t="shared" si="2"/>
        <v>42749.799999999996</v>
      </c>
      <c r="K50" s="48">
        <f t="shared" si="2"/>
        <v>47278.400000000001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3"/>
      <c r="B54" s="103"/>
      <c r="C54" s="103"/>
      <c r="D54" s="103"/>
      <c r="E54" s="43"/>
      <c r="F54" s="43"/>
      <c r="G54" s="43"/>
      <c r="H54" s="103"/>
      <c r="I54" s="103"/>
      <c r="J54" s="103"/>
      <c r="K54" s="103"/>
      <c r="L54" s="103"/>
      <c r="M54" s="103"/>
      <c r="N54" s="53"/>
    </row>
    <row r="55" spans="1:14" ht="15.75" thickBot="1">
      <c r="A55" s="15" t="s">
        <v>67</v>
      </c>
      <c r="B55" s="61"/>
      <c r="C55" s="62"/>
      <c r="D55" s="63">
        <f>(D45*D53)</f>
        <v>276.74699999999996</v>
      </c>
      <c r="E55" s="64">
        <f>(E45*E53)</f>
        <v>59.681999999999995</v>
      </c>
      <c r="F55" s="64">
        <f>(F45*F53)</f>
        <v>49.241999999999997</v>
      </c>
      <c r="G55" s="64">
        <f>(G45*G53)</f>
        <v>140.244</v>
      </c>
      <c r="H55" s="64">
        <f t="shared" ref="H55" si="3">(H45*H53)</f>
        <v>149.81399999999999</v>
      </c>
      <c r="I55" s="64">
        <f>(I45*I53)</f>
        <v>248.47199999999998</v>
      </c>
      <c r="J55" s="64">
        <f>(J45*J53)</f>
        <v>350.87099999999998</v>
      </c>
      <c r="K55" s="65">
        <f>(K45*K53)</f>
        <v>395.50199999999995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3"/>
      <c r="B56" s="103"/>
      <c r="C56" s="103"/>
      <c r="D56" s="103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64559</v>
      </c>
      <c r="C57" s="190"/>
      <c r="D57" s="69" t="s">
        <v>69</v>
      </c>
      <c r="E57" s="191">
        <v>45063</v>
      </c>
      <c r="F57" s="191"/>
      <c r="G57" s="191"/>
      <c r="H57" s="191"/>
      <c r="I57" s="192" t="s">
        <v>109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256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64572</v>
      </c>
      <c r="J58" s="188"/>
      <c r="K58" s="188"/>
      <c r="L58" s="188"/>
      <c r="M58" s="188"/>
      <c r="N58" s="188"/>
    </row>
    <row r="59" spans="1:14" ht="15.75" thickBot="1">
      <c r="A59" s="103"/>
      <c r="B59" s="70"/>
      <c r="C59" s="70"/>
      <c r="D59" s="69"/>
      <c r="E59" s="205" t="s">
        <v>72</v>
      </c>
      <c r="F59" s="205"/>
      <c r="G59" s="205"/>
      <c r="H59" s="205"/>
      <c r="I59" s="188">
        <v>64572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64303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3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675880.30000000016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64572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1670.5739999999998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3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677550.87400000019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3"/>
      <c r="B66" s="71"/>
      <c r="C66" s="71"/>
      <c r="D66" s="103"/>
      <c r="E66" s="202" t="s">
        <v>83</v>
      </c>
      <c r="F66" s="202"/>
      <c r="G66" s="202"/>
      <c r="H66" s="202"/>
      <c r="I66" s="203">
        <v>37000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10.536847021134321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3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64572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285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45063</v>
      </c>
      <c r="B72" s="211"/>
      <c r="C72" s="211"/>
      <c r="D72" s="103"/>
      <c r="E72" s="202" t="s">
        <v>92</v>
      </c>
      <c r="F72" s="202"/>
      <c r="G72" s="202"/>
      <c r="H72" s="202"/>
      <c r="I72" s="203">
        <v>-31593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3"/>
      <c r="E73" s="103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3"/>
      <c r="E74" s="202" t="s">
        <v>93</v>
      </c>
      <c r="F74" s="202"/>
      <c r="G74" s="202"/>
      <c r="H74" s="202"/>
      <c r="I74" s="203">
        <f>(I66+I67+I68+I69+I70+I72+I75+I71)</f>
        <v>69979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3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3"/>
      <c r="E76" s="103"/>
      <c r="F76" s="77"/>
      <c r="G76" s="100"/>
      <c r="H76" s="100"/>
      <c r="I76" s="101"/>
      <c r="J76" s="101"/>
      <c r="K76" s="101"/>
      <c r="L76" s="101"/>
      <c r="M76" s="101"/>
      <c r="N76" s="80"/>
    </row>
    <row r="77" spans="1:14">
      <c r="A77" s="208" t="s">
        <v>109</v>
      </c>
      <c r="B77" s="208"/>
      <c r="C77" s="208"/>
      <c r="D77" s="103"/>
      <c r="E77" s="205" t="s">
        <v>95</v>
      </c>
      <c r="F77" s="205"/>
      <c r="G77" s="205"/>
      <c r="H77" s="205"/>
      <c r="I77" s="188">
        <v>23165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30100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16992</v>
      </c>
      <c r="J80" s="188"/>
      <c r="K80" s="188"/>
      <c r="L80" s="188"/>
      <c r="M80" s="188"/>
      <c r="N80" s="188"/>
    </row>
    <row r="81" spans="1:14">
      <c r="A81" s="103"/>
      <c r="B81" s="103"/>
      <c r="C81" s="103"/>
      <c r="D81" s="83"/>
      <c r="E81" s="205" t="s">
        <v>99</v>
      </c>
      <c r="F81" s="205"/>
      <c r="G81" s="205"/>
      <c r="H81" s="205"/>
      <c r="I81" s="188">
        <v>285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256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2"/>
      <c r="F84" s="102"/>
      <c r="G84" s="102"/>
      <c r="H84" s="102"/>
      <c r="I84" s="98"/>
      <c r="J84" s="98"/>
      <c r="K84" s="98"/>
      <c r="L84" s="98"/>
      <c r="M84" s="98"/>
      <c r="N84" s="98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70798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2"/>
      <c r="F86" s="102"/>
      <c r="G86" s="102"/>
      <c r="H86" s="102"/>
      <c r="I86" s="98"/>
      <c r="J86" s="98"/>
      <c r="K86" s="98"/>
      <c r="L86" s="98"/>
      <c r="M86" s="98"/>
      <c r="N86" s="98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819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128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2270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24299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3638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3657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2959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9040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2040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1706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2046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328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263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1109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98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280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158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405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128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209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803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84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307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293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766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154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253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776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356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1009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4570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45863</v>
      </c>
      <c r="D43" s="19">
        <f t="shared" si="0"/>
        <v>3257</v>
      </c>
      <c r="E43" s="20">
        <f t="shared" si="0"/>
        <v>684</v>
      </c>
      <c r="F43" s="20">
        <f t="shared" si="0"/>
        <v>591</v>
      </c>
      <c r="G43" s="20">
        <f t="shared" si="0"/>
        <v>1579</v>
      </c>
      <c r="H43" s="20">
        <f t="shared" si="0"/>
        <v>1706</v>
      </c>
      <c r="I43" s="20">
        <f t="shared" si="0"/>
        <v>2884</v>
      </c>
      <c r="J43" s="20">
        <f t="shared" si="0"/>
        <v>4086</v>
      </c>
      <c r="K43" s="21">
        <f t="shared" si="0"/>
        <v>4570</v>
      </c>
      <c r="L43" s="17">
        <f t="shared" si="0"/>
        <v>0</v>
      </c>
      <c r="M43" s="18">
        <f t="shared" si="0"/>
        <v>0</v>
      </c>
      <c r="N43" s="9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45863</v>
      </c>
      <c r="D45" s="24">
        <f t="shared" si="1"/>
        <v>3257</v>
      </c>
      <c r="E45" s="25">
        <f t="shared" si="1"/>
        <v>684</v>
      </c>
      <c r="F45" s="25">
        <f t="shared" si="1"/>
        <v>591</v>
      </c>
      <c r="G45" s="25">
        <f t="shared" si="1"/>
        <v>1579</v>
      </c>
      <c r="H45" s="25">
        <f t="shared" si="1"/>
        <v>1706</v>
      </c>
      <c r="I45" s="25">
        <f t="shared" si="1"/>
        <v>2884</v>
      </c>
      <c r="J45" s="25">
        <f t="shared" si="1"/>
        <v>4086</v>
      </c>
      <c r="K45" s="26">
        <f t="shared" si="1"/>
        <v>4570</v>
      </c>
      <c r="L45" s="22">
        <f t="shared" si="1"/>
        <v>0</v>
      </c>
      <c r="M45" s="23">
        <f t="shared" si="1"/>
        <v>0</v>
      </c>
      <c r="N45" s="9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03"/>
      <c r="B49" s="43"/>
      <c r="C49" s="43"/>
      <c r="D49" s="43"/>
      <c r="E49" s="43"/>
      <c r="F49" s="43"/>
      <c r="G49" s="43"/>
      <c r="H49" s="43"/>
      <c r="I49" s="103"/>
      <c r="J49" s="103"/>
      <c r="K49" s="103"/>
      <c r="L49" s="103"/>
      <c r="M49" s="103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481561.5</v>
      </c>
      <c r="D50" s="46">
        <f t="shared" si="2"/>
        <v>33221.399999999994</v>
      </c>
      <c r="E50" s="47">
        <f t="shared" si="2"/>
        <v>6976.7999999999993</v>
      </c>
      <c r="F50" s="47">
        <f t="shared" si="2"/>
        <v>6028.2</v>
      </c>
      <c r="G50" s="47">
        <f t="shared" si="2"/>
        <v>16263.7</v>
      </c>
      <c r="H50" s="47">
        <f t="shared" si="2"/>
        <v>17913</v>
      </c>
      <c r="I50" s="47">
        <f t="shared" si="2"/>
        <v>29993.600000000002</v>
      </c>
      <c r="J50" s="47">
        <f t="shared" si="2"/>
        <v>43311.6</v>
      </c>
      <c r="K50" s="48">
        <f t="shared" si="2"/>
        <v>47528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3"/>
      <c r="B54" s="103"/>
      <c r="C54" s="103"/>
      <c r="D54" s="103"/>
      <c r="E54" s="43"/>
      <c r="F54" s="43"/>
      <c r="G54" s="43"/>
      <c r="H54" s="103"/>
      <c r="I54" s="103"/>
      <c r="J54" s="103"/>
      <c r="K54" s="103"/>
      <c r="L54" s="103"/>
      <c r="M54" s="103"/>
      <c r="N54" s="53"/>
    </row>
    <row r="55" spans="1:14" ht="15.75" thickBot="1">
      <c r="A55" s="15" t="s">
        <v>67</v>
      </c>
      <c r="B55" s="61"/>
      <c r="C55" s="62"/>
      <c r="D55" s="63">
        <f>(D45*D53)</f>
        <v>283.35899999999998</v>
      </c>
      <c r="E55" s="64">
        <f>(E45*E53)</f>
        <v>59.507999999999996</v>
      </c>
      <c r="F55" s="64">
        <f>(F45*F53)</f>
        <v>51.416999999999994</v>
      </c>
      <c r="G55" s="64">
        <f>(G45*G53)</f>
        <v>137.37299999999999</v>
      </c>
      <c r="H55" s="64">
        <f t="shared" ref="H55" si="3">(H45*H53)</f>
        <v>148.422</v>
      </c>
      <c r="I55" s="64">
        <f>(I45*I53)</f>
        <v>250.90799999999999</v>
      </c>
      <c r="J55" s="64">
        <f>(J45*J53)</f>
        <v>355.48199999999997</v>
      </c>
      <c r="K55" s="65">
        <f>(K45*K53)</f>
        <v>397.59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3"/>
      <c r="B56" s="103"/>
      <c r="C56" s="103"/>
      <c r="D56" s="103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65220</v>
      </c>
      <c r="C57" s="190"/>
      <c r="D57" s="69" t="s">
        <v>69</v>
      </c>
      <c r="E57" s="191">
        <v>45064</v>
      </c>
      <c r="F57" s="191"/>
      <c r="G57" s="191"/>
      <c r="H57" s="191"/>
      <c r="I57" s="192" t="s">
        <v>111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425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65215</v>
      </c>
      <c r="J58" s="188"/>
      <c r="K58" s="188"/>
      <c r="L58" s="188"/>
      <c r="M58" s="188"/>
      <c r="N58" s="188"/>
    </row>
    <row r="59" spans="1:14" ht="15.75" thickBot="1">
      <c r="A59" s="103"/>
      <c r="B59" s="70"/>
      <c r="C59" s="70"/>
      <c r="D59" s="69"/>
      <c r="E59" s="205" t="s">
        <v>72</v>
      </c>
      <c r="F59" s="205"/>
      <c r="G59" s="205"/>
      <c r="H59" s="205"/>
      <c r="I59" s="188">
        <v>65215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64795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3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682797.79999999993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65215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1684.059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3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684481.85899999994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3"/>
      <c r="B66" s="71"/>
      <c r="C66" s="71"/>
      <c r="D66" s="103"/>
      <c r="E66" s="202" t="s">
        <v>83</v>
      </c>
      <c r="F66" s="202"/>
      <c r="G66" s="202"/>
      <c r="H66" s="202"/>
      <c r="I66" s="203">
        <v>31593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10.563806759780846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3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65215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220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45064</v>
      </c>
      <c r="B72" s="211"/>
      <c r="C72" s="211"/>
      <c r="D72" s="103"/>
      <c r="E72" s="202" t="s">
        <v>92</v>
      </c>
      <c r="F72" s="202"/>
      <c r="G72" s="202"/>
      <c r="H72" s="202"/>
      <c r="I72" s="203">
        <v>-23800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3"/>
      <c r="E73" s="103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3"/>
      <c r="E74" s="202" t="s">
        <v>93</v>
      </c>
      <c r="F74" s="202"/>
      <c r="G74" s="202"/>
      <c r="H74" s="202"/>
      <c r="I74" s="203">
        <f>(I66+I67+I68+I69+I70+I72+I75+I71)</f>
        <v>73008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3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3"/>
      <c r="E76" s="103"/>
      <c r="F76" s="77"/>
      <c r="G76" s="100"/>
      <c r="H76" s="100"/>
      <c r="I76" s="101"/>
      <c r="J76" s="101"/>
      <c r="K76" s="101"/>
      <c r="L76" s="101"/>
      <c r="M76" s="101"/>
      <c r="N76" s="80"/>
    </row>
    <row r="77" spans="1:14">
      <c r="A77" s="208" t="s">
        <v>111</v>
      </c>
      <c r="B77" s="208"/>
      <c r="C77" s="208"/>
      <c r="D77" s="103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61300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11014</v>
      </c>
      <c r="J80" s="188"/>
      <c r="K80" s="188"/>
      <c r="L80" s="188"/>
      <c r="M80" s="188"/>
      <c r="N80" s="188"/>
    </row>
    <row r="81" spans="1:14">
      <c r="A81" s="103"/>
      <c r="B81" s="103"/>
      <c r="C81" s="103"/>
      <c r="D81" s="83"/>
      <c r="E81" s="205" t="s">
        <v>99</v>
      </c>
      <c r="F81" s="205"/>
      <c r="G81" s="205"/>
      <c r="H81" s="205"/>
      <c r="I81" s="188">
        <v>220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425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2"/>
      <c r="F84" s="102"/>
      <c r="G84" s="102"/>
      <c r="H84" s="102"/>
      <c r="I84" s="98"/>
      <c r="J84" s="98"/>
      <c r="K84" s="98"/>
      <c r="L84" s="98"/>
      <c r="M84" s="98"/>
      <c r="N84" s="98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72959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2"/>
      <c r="F86" s="102"/>
      <c r="G86" s="102"/>
      <c r="H86" s="102"/>
      <c r="I86" s="98"/>
      <c r="J86" s="98"/>
      <c r="K86" s="98"/>
      <c r="L86" s="98"/>
      <c r="M86" s="98"/>
      <c r="N86" s="98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-49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129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2163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24396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3667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3870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2978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8361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2024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1705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2072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341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274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1136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162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99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276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135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164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423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201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144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214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585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857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97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314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275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756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143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275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791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349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1011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4499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20194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45435</v>
      </c>
      <c r="D43" s="19">
        <f t="shared" si="0"/>
        <v>3297</v>
      </c>
      <c r="E43" s="20">
        <f t="shared" si="0"/>
        <v>686</v>
      </c>
      <c r="F43" s="20">
        <f t="shared" si="0"/>
        <v>615</v>
      </c>
      <c r="G43" s="20">
        <f t="shared" si="0"/>
        <v>1648</v>
      </c>
      <c r="H43" s="20">
        <f t="shared" si="0"/>
        <v>1705</v>
      </c>
      <c r="I43" s="20">
        <f t="shared" si="0"/>
        <v>2903</v>
      </c>
      <c r="J43" s="20">
        <f t="shared" si="0"/>
        <v>4096</v>
      </c>
      <c r="K43" s="21">
        <f t="shared" si="0"/>
        <v>4499</v>
      </c>
      <c r="L43" s="17">
        <f t="shared" si="0"/>
        <v>20194</v>
      </c>
      <c r="M43" s="18">
        <f t="shared" si="0"/>
        <v>0</v>
      </c>
      <c r="N43" s="9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45435</v>
      </c>
      <c r="D45" s="24">
        <f t="shared" si="1"/>
        <v>3297</v>
      </c>
      <c r="E45" s="25">
        <f t="shared" si="1"/>
        <v>686</v>
      </c>
      <c r="F45" s="25">
        <f t="shared" si="1"/>
        <v>615</v>
      </c>
      <c r="G45" s="25">
        <f t="shared" si="1"/>
        <v>1648</v>
      </c>
      <c r="H45" s="25">
        <f t="shared" si="1"/>
        <v>1705</v>
      </c>
      <c r="I45" s="25">
        <f t="shared" si="1"/>
        <v>2903</v>
      </c>
      <c r="J45" s="25">
        <f t="shared" si="1"/>
        <v>4096</v>
      </c>
      <c r="K45" s="26">
        <f t="shared" si="1"/>
        <v>4499</v>
      </c>
      <c r="L45" s="22">
        <f t="shared" si="1"/>
        <v>20194</v>
      </c>
      <c r="M45" s="23">
        <f t="shared" si="1"/>
        <v>0</v>
      </c>
      <c r="N45" s="9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3"/>
      <c r="B49" s="43"/>
      <c r="C49" s="43"/>
      <c r="D49" s="43"/>
      <c r="E49" s="43"/>
      <c r="F49" s="43"/>
      <c r="G49" s="43"/>
      <c r="H49" s="43"/>
      <c r="I49" s="103"/>
      <c r="J49" s="103"/>
      <c r="K49" s="103"/>
      <c r="L49" s="103"/>
      <c r="M49" s="103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477067.5</v>
      </c>
      <c r="D50" s="46">
        <f t="shared" si="2"/>
        <v>33629.399999999994</v>
      </c>
      <c r="E50" s="47">
        <f t="shared" si="2"/>
        <v>6997.2</v>
      </c>
      <c r="F50" s="47">
        <f t="shared" si="2"/>
        <v>6273</v>
      </c>
      <c r="G50" s="47">
        <f t="shared" si="2"/>
        <v>16974.400000000001</v>
      </c>
      <c r="H50" s="47">
        <f t="shared" si="2"/>
        <v>17902.5</v>
      </c>
      <c r="I50" s="47">
        <f t="shared" si="2"/>
        <v>30191.200000000001</v>
      </c>
      <c r="J50" s="47">
        <f t="shared" si="2"/>
        <v>43417.599999999999</v>
      </c>
      <c r="K50" s="48">
        <f t="shared" si="2"/>
        <v>46789.599999999999</v>
      </c>
      <c r="L50" s="44">
        <f t="shared" si="2"/>
        <v>212037</v>
      </c>
      <c r="M50" s="49">
        <f t="shared" si="2"/>
        <v>0</v>
      </c>
      <c r="N50" s="50" t="s">
        <v>62</v>
      </c>
    </row>
    <row r="51" spans="1:14" ht="15.75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3"/>
      <c r="B54" s="103"/>
      <c r="C54" s="103"/>
      <c r="D54" s="103"/>
      <c r="E54" s="43"/>
      <c r="F54" s="43"/>
      <c r="G54" s="43"/>
      <c r="H54" s="103"/>
      <c r="I54" s="103"/>
      <c r="J54" s="103"/>
      <c r="K54" s="103"/>
      <c r="L54" s="103"/>
      <c r="M54" s="103"/>
      <c r="N54" s="53"/>
    </row>
    <row r="55" spans="1:14" ht="15.75" thickBot="1">
      <c r="A55" s="15" t="s">
        <v>67</v>
      </c>
      <c r="B55" s="61"/>
      <c r="C55" s="62"/>
      <c r="D55" s="63">
        <f>(D45*D53)</f>
        <v>286.839</v>
      </c>
      <c r="E55" s="64">
        <f>(E45*E53)</f>
        <v>59.681999999999995</v>
      </c>
      <c r="F55" s="64">
        <f>(F45*F53)</f>
        <v>53.504999999999995</v>
      </c>
      <c r="G55" s="64">
        <f>(G45*G53)</f>
        <v>143.37599999999998</v>
      </c>
      <c r="H55" s="64">
        <f t="shared" ref="H55" si="3">(H45*H53)</f>
        <v>148.33499999999998</v>
      </c>
      <c r="I55" s="64">
        <f>(I45*I53)</f>
        <v>252.56099999999998</v>
      </c>
      <c r="J55" s="64">
        <f>(J45*J53)</f>
        <v>356.35199999999998</v>
      </c>
      <c r="K55" s="65">
        <f>(K45*K53)</f>
        <v>391.41299999999995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3"/>
      <c r="B56" s="103"/>
      <c r="C56" s="103"/>
      <c r="D56" s="103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85078</v>
      </c>
      <c r="C57" s="190"/>
      <c r="D57" s="69" t="s">
        <v>69</v>
      </c>
      <c r="E57" s="191">
        <v>45065</v>
      </c>
      <c r="F57" s="191"/>
      <c r="G57" s="191"/>
      <c r="H57" s="191"/>
      <c r="I57" s="192" t="s">
        <v>113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413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85077</v>
      </c>
      <c r="J58" s="188"/>
      <c r="K58" s="188"/>
      <c r="L58" s="188"/>
      <c r="M58" s="188"/>
      <c r="N58" s="188"/>
    </row>
    <row r="59" spans="1:14" ht="15.75" thickBot="1">
      <c r="A59" s="103"/>
      <c r="B59" s="70"/>
      <c r="C59" s="70"/>
      <c r="D59" s="69"/>
      <c r="E59" s="205" t="s">
        <v>72</v>
      </c>
      <c r="F59" s="205"/>
      <c r="G59" s="205"/>
      <c r="H59" s="205"/>
      <c r="I59" s="188">
        <v>85077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84665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3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891279.39999999991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85077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1692.0630000000001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3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892971.46299999987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3"/>
      <c r="B66" s="71"/>
      <c r="C66" s="71"/>
      <c r="D66" s="103"/>
      <c r="E66" s="202" t="s">
        <v>83</v>
      </c>
      <c r="F66" s="202"/>
      <c r="G66" s="202"/>
      <c r="H66" s="202"/>
      <c r="I66" s="203">
        <v>23800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10.547114663674479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3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85077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45065</v>
      </c>
      <c r="B72" s="211"/>
      <c r="C72" s="211"/>
      <c r="D72" s="103"/>
      <c r="E72" s="202" t="s">
        <v>92</v>
      </c>
      <c r="F72" s="202"/>
      <c r="G72" s="202"/>
      <c r="H72" s="202"/>
      <c r="I72" s="203">
        <v>-43512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3"/>
      <c r="E73" s="103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3"/>
      <c r="E74" s="202" t="s">
        <v>93</v>
      </c>
      <c r="F74" s="202"/>
      <c r="G74" s="202"/>
      <c r="H74" s="202"/>
      <c r="I74" s="203">
        <f>(I66+I67+I68+I69+I70+I72+I75+I71)</f>
        <v>65365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3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3"/>
      <c r="E76" s="103"/>
      <c r="F76" s="77"/>
      <c r="G76" s="100"/>
      <c r="H76" s="100"/>
      <c r="I76" s="101"/>
      <c r="J76" s="101"/>
      <c r="K76" s="101"/>
      <c r="L76" s="101"/>
      <c r="M76" s="101"/>
      <c r="N76" s="80"/>
    </row>
    <row r="77" spans="1:14">
      <c r="A77" s="208" t="s">
        <v>113</v>
      </c>
      <c r="B77" s="208"/>
      <c r="C77" s="208"/>
      <c r="D77" s="103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65675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103"/>
      <c r="B81" s="103"/>
      <c r="C81" s="103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413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2"/>
      <c r="F84" s="102"/>
      <c r="G84" s="102"/>
      <c r="H84" s="102"/>
      <c r="I84" s="98"/>
      <c r="J84" s="98"/>
      <c r="K84" s="98"/>
      <c r="L84" s="98"/>
      <c r="M84" s="98"/>
      <c r="N84" s="98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66088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2"/>
      <c r="F86" s="102"/>
      <c r="G86" s="102"/>
      <c r="H86" s="102"/>
      <c r="I86" s="98"/>
      <c r="J86" s="98"/>
      <c r="K86" s="98"/>
      <c r="L86" s="98"/>
      <c r="M86" s="98"/>
      <c r="N86" s="98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723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9"/>
  <sheetViews>
    <sheetView topLeftCell="A57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106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2183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24493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3570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3696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3182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7682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2127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1750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1901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413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253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985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111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292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183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426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176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143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136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537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859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107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268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286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838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143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231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754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338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883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4877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44806</v>
      </c>
      <c r="D43" s="19">
        <f t="shared" si="0"/>
        <v>3215</v>
      </c>
      <c r="E43" s="20">
        <f t="shared" si="0"/>
        <v>661</v>
      </c>
      <c r="F43" s="20">
        <f t="shared" si="0"/>
        <v>666</v>
      </c>
      <c r="G43" s="20">
        <f t="shared" si="0"/>
        <v>1613</v>
      </c>
      <c r="H43" s="20">
        <f t="shared" si="0"/>
        <v>1750</v>
      </c>
      <c r="I43" s="20">
        <f t="shared" si="0"/>
        <v>2706</v>
      </c>
      <c r="J43" s="20">
        <f t="shared" si="0"/>
        <v>4028</v>
      </c>
      <c r="K43" s="21">
        <f t="shared" si="0"/>
        <v>4877</v>
      </c>
      <c r="L43" s="17">
        <f t="shared" si="0"/>
        <v>0</v>
      </c>
      <c r="M43" s="18">
        <f t="shared" si="0"/>
        <v>0</v>
      </c>
      <c r="N43" s="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44806</v>
      </c>
      <c r="D45" s="24">
        <f t="shared" si="1"/>
        <v>3215</v>
      </c>
      <c r="E45" s="25">
        <f t="shared" si="1"/>
        <v>661</v>
      </c>
      <c r="F45" s="25">
        <f t="shared" si="1"/>
        <v>666</v>
      </c>
      <c r="G45" s="25">
        <f t="shared" si="1"/>
        <v>1613</v>
      </c>
      <c r="H45" s="25">
        <f t="shared" si="1"/>
        <v>1750</v>
      </c>
      <c r="I45" s="25">
        <f t="shared" si="1"/>
        <v>2706</v>
      </c>
      <c r="J45" s="25">
        <f t="shared" si="1"/>
        <v>4028</v>
      </c>
      <c r="K45" s="26">
        <f t="shared" si="1"/>
        <v>4877</v>
      </c>
      <c r="L45" s="22">
        <f t="shared" si="1"/>
        <v>0</v>
      </c>
      <c r="M45" s="23">
        <f t="shared" si="1"/>
        <v>0</v>
      </c>
      <c r="N45" s="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42"/>
      <c r="B49" s="43"/>
      <c r="C49" s="43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470463</v>
      </c>
      <c r="D50" s="46">
        <f t="shared" si="2"/>
        <v>32793</v>
      </c>
      <c r="E50" s="47">
        <f t="shared" si="2"/>
        <v>6742.2</v>
      </c>
      <c r="F50" s="47">
        <f t="shared" si="2"/>
        <v>6793.2</v>
      </c>
      <c r="G50" s="47">
        <f t="shared" si="2"/>
        <v>16613.900000000001</v>
      </c>
      <c r="H50" s="47">
        <f t="shared" si="2"/>
        <v>18375</v>
      </c>
      <c r="I50" s="47">
        <f t="shared" si="2"/>
        <v>28142.400000000001</v>
      </c>
      <c r="J50" s="47">
        <f t="shared" si="2"/>
        <v>42696.799999999996</v>
      </c>
      <c r="K50" s="48">
        <f t="shared" si="2"/>
        <v>50720.800000000003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42"/>
      <c r="B54" s="42"/>
      <c r="C54" s="42"/>
      <c r="D54" s="42"/>
      <c r="E54" s="43"/>
      <c r="F54" s="43"/>
      <c r="G54" s="43"/>
      <c r="H54" s="42"/>
      <c r="I54" s="42"/>
      <c r="J54" s="42"/>
      <c r="K54" s="42"/>
      <c r="L54" s="42"/>
      <c r="M54" s="42"/>
      <c r="N54" s="53"/>
    </row>
    <row r="55" spans="1:14" ht="15.75" thickBot="1">
      <c r="A55" s="15" t="s">
        <v>67</v>
      </c>
      <c r="B55" s="61"/>
      <c r="C55" s="62"/>
      <c r="D55" s="63">
        <f>(D45*D53)</f>
        <v>279.70499999999998</v>
      </c>
      <c r="E55" s="64">
        <f>(E45*E53)</f>
        <v>57.506999999999998</v>
      </c>
      <c r="F55" s="64">
        <f>(F45*F53)</f>
        <v>57.941999999999993</v>
      </c>
      <c r="G55" s="64">
        <f>(G45*G53)</f>
        <v>140.33099999999999</v>
      </c>
      <c r="H55" s="64">
        <f t="shared" ref="H55" si="3">(H45*H53)</f>
        <v>152.25</v>
      </c>
      <c r="I55" s="64">
        <f>(I45*I53)</f>
        <v>235.422</v>
      </c>
      <c r="J55" s="64">
        <f>(J45*J53)</f>
        <v>350.43599999999998</v>
      </c>
      <c r="K55" s="65">
        <f>(K45*K53)</f>
        <v>424.29899999999998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42"/>
      <c r="B56" s="42"/>
      <c r="C56" s="42"/>
      <c r="D56" s="42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64322</v>
      </c>
      <c r="C57" s="190"/>
      <c r="D57" s="69" t="s">
        <v>69</v>
      </c>
      <c r="E57" s="191">
        <v>45048</v>
      </c>
      <c r="F57" s="191"/>
      <c r="G57" s="191"/>
      <c r="H57" s="191"/>
      <c r="I57" s="192" t="s">
        <v>107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332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64327</v>
      </c>
      <c r="J58" s="188"/>
      <c r="K58" s="188"/>
      <c r="L58" s="188"/>
      <c r="M58" s="188"/>
      <c r="N58" s="188"/>
    </row>
    <row r="59" spans="1:14" ht="15.75" thickBot="1">
      <c r="A59" s="42"/>
      <c r="B59" s="70"/>
      <c r="C59" s="70"/>
      <c r="D59" s="69"/>
      <c r="E59" s="205" t="s">
        <v>72</v>
      </c>
      <c r="F59" s="205"/>
      <c r="G59" s="205"/>
      <c r="H59" s="205"/>
      <c r="I59" s="188">
        <v>64327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63990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42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673340.30000000016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64327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1697.8920000000001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42"/>
      <c r="B64" s="71"/>
      <c r="C64" s="71"/>
      <c r="D64" s="69"/>
      <c r="E64" s="205" t="s">
        <v>80</v>
      </c>
      <c r="F64" s="205"/>
      <c r="G64" s="205"/>
      <c r="H64" s="205"/>
      <c r="I64" s="188">
        <v>25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675038.19200000016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42"/>
      <c r="B66" s="71"/>
      <c r="C66" s="71"/>
      <c r="D66" s="42"/>
      <c r="E66" s="202" t="s">
        <v>83</v>
      </c>
      <c r="F66" s="202"/>
      <c r="G66" s="202"/>
      <c r="H66" s="202"/>
      <c r="I66" s="203">
        <v>38543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10.549120050007817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42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64327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45048</v>
      </c>
      <c r="B72" s="211"/>
      <c r="C72" s="211"/>
      <c r="D72" s="42"/>
      <c r="E72" s="202" t="s">
        <v>92</v>
      </c>
      <c r="F72" s="202"/>
      <c r="G72" s="202"/>
      <c r="H72" s="202"/>
      <c r="I72" s="203">
        <v>-40267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42"/>
      <c r="E73" s="42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42"/>
      <c r="E74" s="202" t="s">
        <v>93</v>
      </c>
      <c r="F74" s="202"/>
      <c r="G74" s="202"/>
      <c r="H74" s="202"/>
      <c r="I74" s="203">
        <f>(I66+I67+I68+I69+I70+I72+I75+I71)</f>
        <v>62628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42"/>
      <c r="E75" s="202" t="s">
        <v>94</v>
      </c>
      <c r="F75" s="202"/>
      <c r="G75" s="202"/>
      <c r="H75" s="202"/>
      <c r="I75" s="203">
        <f>(I64+I65)</f>
        <v>25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42"/>
      <c r="E76" s="42"/>
      <c r="F76" s="77"/>
      <c r="G76" s="78"/>
      <c r="H76" s="78"/>
      <c r="I76" s="79"/>
      <c r="J76" s="79"/>
      <c r="K76" s="79"/>
      <c r="L76" s="79"/>
      <c r="M76" s="79"/>
      <c r="N76" s="80"/>
    </row>
    <row r="77" spans="1:14">
      <c r="A77" s="208" t="s">
        <v>107</v>
      </c>
      <c r="B77" s="208"/>
      <c r="C77" s="208"/>
      <c r="D77" s="42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43350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19925</v>
      </c>
      <c r="J80" s="188"/>
      <c r="K80" s="188"/>
      <c r="L80" s="188"/>
      <c r="M80" s="188"/>
      <c r="N80" s="188"/>
    </row>
    <row r="81" spans="1:14">
      <c r="A81" s="42"/>
      <c r="B81" s="42"/>
      <c r="C81" s="42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332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84"/>
      <c r="F84" s="84"/>
      <c r="G84" s="84"/>
      <c r="H84" s="84"/>
      <c r="I84" s="85"/>
      <c r="J84" s="85"/>
      <c r="K84" s="85"/>
      <c r="L84" s="85"/>
      <c r="M84" s="85"/>
      <c r="N84" s="8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63802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84"/>
      <c r="F86" s="84"/>
      <c r="G86" s="84"/>
      <c r="H86" s="84"/>
      <c r="I86" s="85"/>
      <c r="J86" s="85"/>
      <c r="K86" s="85"/>
      <c r="L86" s="85"/>
      <c r="M86" s="85"/>
      <c r="N86" s="8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1174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8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130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2328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24347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3638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3832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2745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8594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2121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1746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2046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355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266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1137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156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109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276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134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159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415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193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128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155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208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596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881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89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286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767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25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257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800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367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1033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4465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20175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45484</v>
      </c>
      <c r="D43" s="19">
        <f t="shared" si="0"/>
        <v>3178</v>
      </c>
      <c r="E43" s="20">
        <f t="shared" si="0"/>
        <v>688</v>
      </c>
      <c r="F43" s="20">
        <f t="shared" si="0"/>
        <v>621</v>
      </c>
      <c r="G43" s="20">
        <f t="shared" si="0"/>
        <v>1681</v>
      </c>
      <c r="H43" s="20">
        <f t="shared" si="0"/>
        <v>1746</v>
      </c>
      <c r="I43" s="20">
        <f t="shared" si="0"/>
        <v>2937</v>
      </c>
      <c r="J43" s="20">
        <f t="shared" si="0"/>
        <v>4167</v>
      </c>
      <c r="K43" s="21">
        <f t="shared" si="0"/>
        <v>4465</v>
      </c>
      <c r="L43" s="17">
        <f t="shared" si="0"/>
        <v>20175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45484</v>
      </c>
      <c r="D45" s="24">
        <f t="shared" si="1"/>
        <v>3178</v>
      </c>
      <c r="E45" s="25">
        <f t="shared" si="1"/>
        <v>688</v>
      </c>
      <c r="F45" s="25">
        <f t="shared" si="1"/>
        <v>621</v>
      </c>
      <c r="G45" s="25">
        <f t="shared" si="1"/>
        <v>1681</v>
      </c>
      <c r="H45" s="25">
        <f t="shared" si="1"/>
        <v>1746</v>
      </c>
      <c r="I45" s="25">
        <f t="shared" si="1"/>
        <v>2937</v>
      </c>
      <c r="J45" s="25">
        <f t="shared" si="1"/>
        <v>4167</v>
      </c>
      <c r="K45" s="26">
        <f t="shared" si="1"/>
        <v>4465</v>
      </c>
      <c r="L45" s="22">
        <f t="shared" si="1"/>
        <v>20175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477582</v>
      </c>
      <c r="D50" s="46">
        <f t="shared" si="2"/>
        <v>32415.599999999999</v>
      </c>
      <c r="E50" s="47">
        <f t="shared" si="2"/>
        <v>7017.5999999999995</v>
      </c>
      <c r="F50" s="47">
        <f t="shared" si="2"/>
        <v>6334.2</v>
      </c>
      <c r="G50" s="47">
        <f t="shared" si="2"/>
        <v>17314.300000000003</v>
      </c>
      <c r="H50" s="47">
        <f t="shared" si="2"/>
        <v>18333</v>
      </c>
      <c r="I50" s="47">
        <f t="shared" si="2"/>
        <v>30544.799999999999</v>
      </c>
      <c r="J50" s="47">
        <f t="shared" si="2"/>
        <v>44170.2</v>
      </c>
      <c r="K50" s="48">
        <f t="shared" si="2"/>
        <v>46436</v>
      </c>
      <c r="L50" s="44">
        <f t="shared" si="2"/>
        <v>211837.5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276.48599999999999</v>
      </c>
      <c r="E55" s="64">
        <f>(E45*E53)</f>
        <v>59.855999999999995</v>
      </c>
      <c r="F55" s="64">
        <f>(F45*F53)</f>
        <v>54.026999999999994</v>
      </c>
      <c r="G55" s="64">
        <f>(G45*G53)</f>
        <v>146.24699999999999</v>
      </c>
      <c r="H55" s="64">
        <f t="shared" ref="H55" si="3">(H45*H53)</f>
        <v>151.90199999999999</v>
      </c>
      <c r="I55" s="64">
        <f>(I45*I53)</f>
        <v>255.51899999999998</v>
      </c>
      <c r="J55" s="64">
        <f>(J45*J53)</f>
        <v>362.529</v>
      </c>
      <c r="K55" s="65">
        <f>(K45*K53)</f>
        <v>388.45499999999998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85142</v>
      </c>
      <c r="C57" s="190"/>
      <c r="D57" s="69" t="s">
        <v>69</v>
      </c>
      <c r="E57" s="191">
        <v>45066</v>
      </c>
      <c r="F57" s="191"/>
      <c r="G57" s="191"/>
      <c r="H57" s="191"/>
      <c r="I57" s="192" t="s">
        <v>115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494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85175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85175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84648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891985.2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85175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1695.021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20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893680.2209999999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43512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10.557605861922312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85175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285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45066</v>
      </c>
      <c r="B72" s="211"/>
      <c r="C72" s="211"/>
      <c r="D72" s="108"/>
      <c r="E72" s="202" t="s">
        <v>92</v>
      </c>
      <c r="F72" s="202"/>
      <c r="G72" s="202"/>
      <c r="H72" s="202"/>
      <c r="I72" s="203">
        <v>-46161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82546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20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115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65400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16847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285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494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83026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480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131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2328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24386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3657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3929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2842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8391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2215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1767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2076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385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268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1174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106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105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275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133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163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410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213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118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604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887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322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766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147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777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354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1049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4525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23922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45533</v>
      </c>
      <c r="D43" s="19">
        <f t="shared" si="0"/>
        <v>3265</v>
      </c>
      <c r="E43" s="20">
        <f t="shared" si="0"/>
        <v>731</v>
      </c>
      <c r="F43" s="20">
        <f t="shared" si="0"/>
        <v>653</v>
      </c>
      <c r="G43" s="20">
        <f t="shared" si="0"/>
        <v>1664</v>
      </c>
      <c r="H43" s="20">
        <f t="shared" si="0"/>
        <v>1767</v>
      </c>
      <c r="I43" s="20">
        <f t="shared" si="0"/>
        <v>2989</v>
      </c>
      <c r="J43" s="20">
        <f t="shared" si="0"/>
        <v>4291</v>
      </c>
      <c r="K43" s="21">
        <f t="shared" si="0"/>
        <v>4525</v>
      </c>
      <c r="L43" s="17">
        <f t="shared" si="0"/>
        <v>23922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45533</v>
      </c>
      <c r="D45" s="24">
        <f t="shared" si="1"/>
        <v>3265</v>
      </c>
      <c r="E45" s="25">
        <f t="shared" si="1"/>
        <v>731</v>
      </c>
      <c r="F45" s="25">
        <f t="shared" si="1"/>
        <v>653</v>
      </c>
      <c r="G45" s="25">
        <f t="shared" si="1"/>
        <v>1664</v>
      </c>
      <c r="H45" s="25">
        <f t="shared" si="1"/>
        <v>1767</v>
      </c>
      <c r="I45" s="25">
        <f t="shared" si="1"/>
        <v>2989</v>
      </c>
      <c r="J45" s="25">
        <f t="shared" si="1"/>
        <v>4291</v>
      </c>
      <c r="K45" s="26">
        <f t="shared" si="1"/>
        <v>4525</v>
      </c>
      <c r="L45" s="22">
        <f t="shared" si="1"/>
        <v>23922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478096.5</v>
      </c>
      <c r="D50" s="46">
        <f t="shared" si="2"/>
        <v>33303</v>
      </c>
      <c r="E50" s="47">
        <f t="shared" si="2"/>
        <v>7456.2</v>
      </c>
      <c r="F50" s="47">
        <f t="shared" si="2"/>
        <v>6660.5999999999995</v>
      </c>
      <c r="G50" s="47">
        <f t="shared" si="2"/>
        <v>17139.2</v>
      </c>
      <c r="H50" s="47">
        <f t="shared" si="2"/>
        <v>18553.5</v>
      </c>
      <c r="I50" s="47">
        <f t="shared" si="2"/>
        <v>31085.600000000002</v>
      </c>
      <c r="J50" s="47">
        <f t="shared" si="2"/>
        <v>45484.6</v>
      </c>
      <c r="K50" s="48">
        <f t="shared" si="2"/>
        <v>47060</v>
      </c>
      <c r="L50" s="44">
        <f t="shared" si="2"/>
        <v>251181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284.05500000000001</v>
      </c>
      <c r="E55" s="64">
        <f>(E45*E53)</f>
        <v>63.596999999999994</v>
      </c>
      <c r="F55" s="64">
        <f>(F45*F53)</f>
        <v>56.810999999999993</v>
      </c>
      <c r="G55" s="64">
        <f>(G45*G53)</f>
        <v>144.768</v>
      </c>
      <c r="H55" s="64">
        <f t="shared" ref="H55" si="3">(H45*H53)</f>
        <v>153.72899999999998</v>
      </c>
      <c r="I55" s="64">
        <f>(I45*I53)</f>
        <v>260.04300000000001</v>
      </c>
      <c r="J55" s="64">
        <f>(J45*J53)</f>
        <v>373.31699999999995</v>
      </c>
      <c r="K55" s="65">
        <f>(K45*K53)</f>
        <v>393.67499999999995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89340</v>
      </c>
      <c r="C57" s="190"/>
      <c r="D57" s="69" t="s">
        <v>69</v>
      </c>
      <c r="E57" s="191">
        <v>45067</v>
      </c>
      <c r="F57" s="191"/>
      <c r="G57" s="191"/>
      <c r="H57" s="191"/>
      <c r="I57" s="192" t="s">
        <v>117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485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89359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89359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88855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936020.2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89359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1729.9949999999999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937750.19499999995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46161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10.55371329694446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89359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260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45067</v>
      </c>
      <c r="B72" s="211"/>
      <c r="C72" s="211"/>
      <c r="D72" s="108"/>
      <c r="E72" s="202" t="s">
        <v>92</v>
      </c>
      <c r="F72" s="202"/>
      <c r="G72" s="202"/>
      <c r="H72" s="202"/>
      <c r="I72" s="203">
        <v>-49026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86494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117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64000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22030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260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485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86775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281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132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2250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24172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3618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3783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2803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8439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2153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1765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2061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372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257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1120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101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275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165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418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205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129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164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214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592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876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99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754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52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247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778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366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1054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4418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45065</v>
      </c>
      <c r="D43" s="19">
        <f t="shared" si="0"/>
        <v>3206</v>
      </c>
      <c r="E43" s="20">
        <f t="shared" si="0"/>
        <v>721</v>
      </c>
      <c r="F43" s="20">
        <f t="shared" si="0"/>
        <v>629</v>
      </c>
      <c r="G43" s="20">
        <f t="shared" si="0"/>
        <v>1654</v>
      </c>
      <c r="H43" s="20">
        <f t="shared" si="0"/>
        <v>1765</v>
      </c>
      <c r="I43" s="20">
        <f t="shared" si="0"/>
        <v>2928</v>
      </c>
      <c r="J43" s="20">
        <f t="shared" si="0"/>
        <v>4214</v>
      </c>
      <c r="K43" s="21">
        <f t="shared" si="0"/>
        <v>4418</v>
      </c>
      <c r="L43" s="17">
        <f t="shared" si="0"/>
        <v>0</v>
      </c>
      <c r="M43" s="18">
        <f t="shared" si="0"/>
        <v>0</v>
      </c>
      <c r="N43" s="9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45065</v>
      </c>
      <c r="D45" s="24">
        <f t="shared" si="1"/>
        <v>3206</v>
      </c>
      <c r="E45" s="25">
        <f t="shared" si="1"/>
        <v>721</v>
      </c>
      <c r="F45" s="25">
        <f t="shared" si="1"/>
        <v>629</v>
      </c>
      <c r="G45" s="25">
        <f t="shared" si="1"/>
        <v>1654</v>
      </c>
      <c r="H45" s="25">
        <f t="shared" si="1"/>
        <v>1765</v>
      </c>
      <c r="I45" s="25">
        <f t="shared" si="1"/>
        <v>2928</v>
      </c>
      <c r="J45" s="25">
        <f t="shared" si="1"/>
        <v>4214</v>
      </c>
      <c r="K45" s="26">
        <f t="shared" si="1"/>
        <v>4418</v>
      </c>
      <c r="L45" s="22">
        <f t="shared" si="1"/>
        <v>0</v>
      </c>
      <c r="M45" s="23">
        <f t="shared" si="1"/>
        <v>0</v>
      </c>
      <c r="N45" s="9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03"/>
      <c r="B49" s="43"/>
      <c r="C49" s="43"/>
      <c r="D49" s="43"/>
      <c r="E49" s="43"/>
      <c r="F49" s="43"/>
      <c r="G49" s="43"/>
      <c r="H49" s="43"/>
      <c r="I49" s="103"/>
      <c r="J49" s="103"/>
      <c r="K49" s="103"/>
      <c r="L49" s="103"/>
      <c r="M49" s="103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473182.5</v>
      </c>
      <c r="D50" s="46">
        <f t="shared" si="2"/>
        <v>32701.199999999997</v>
      </c>
      <c r="E50" s="47">
        <f t="shared" si="2"/>
        <v>7354.2</v>
      </c>
      <c r="F50" s="47">
        <f t="shared" si="2"/>
        <v>6415.7999999999993</v>
      </c>
      <c r="G50" s="47">
        <f t="shared" si="2"/>
        <v>17036.2</v>
      </c>
      <c r="H50" s="47">
        <f t="shared" si="2"/>
        <v>18532.5</v>
      </c>
      <c r="I50" s="47">
        <f t="shared" si="2"/>
        <v>30451.200000000001</v>
      </c>
      <c r="J50" s="47">
        <f t="shared" si="2"/>
        <v>44668.4</v>
      </c>
      <c r="K50" s="48">
        <f t="shared" si="2"/>
        <v>45947.200000000004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3"/>
      <c r="B54" s="103"/>
      <c r="C54" s="103"/>
      <c r="D54" s="103"/>
      <c r="E54" s="43"/>
      <c r="F54" s="43"/>
      <c r="G54" s="43"/>
      <c r="H54" s="103"/>
      <c r="I54" s="103"/>
      <c r="J54" s="103"/>
      <c r="K54" s="103"/>
      <c r="L54" s="103"/>
      <c r="M54" s="103"/>
      <c r="N54" s="53"/>
    </row>
    <row r="55" spans="1:14" ht="15.75" thickBot="1">
      <c r="A55" s="15" t="s">
        <v>67</v>
      </c>
      <c r="B55" s="61"/>
      <c r="C55" s="62"/>
      <c r="D55" s="63">
        <f>(D45*D53)</f>
        <v>278.92199999999997</v>
      </c>
      <c r="E55" s="64">
        <f>(E45*E53)</f>
        <v>62.726999999999997</v>
      </c>
      <c r="F55" s="64">
        <f>(F45*F53)</f>
        <v>54.722999999999999</v>
      </c>
      <c r="G55" s="64">
        <f>(G45*G53)</f>
        <v>143.898</v>
      </c>
      <c r="H55" s="64">
        <f t="shared" ref="H55" si="3">(H45*H53)</f>
        <v>153.55499999999998</v>
      </c>
      <c r="I55" s="64">
        <f>(I45*I53)</f>
        <v>254.73599999999999</v>
      </c>
      <c r="J55" s="64">
        <f>(J45*J53)</f>
        <v>366.61799999999999</v>
      </c>
      <c r="K55" s="65">
        <f>(K45*K53)</f>
        <v>384.36599999999999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3"/>
      <c r="B56" s="103"/>
      <c r="C56" s="103"/>
      <c r="D56" s="103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64600</v>
      </c>
      <c r="C57" s="190"/>
      <c r="D57" s="69" t="s">
        <v>69</v>
      </c>
      <c r="E57" s="191">
        <v>45068</v>
      </c>
      <c r="F57" s="191"/>
      <c r="G57" s="191"/>
      <c r="H57" s="191"/>
      <c r="I57" s="192" t="s">
        <v>105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456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64591</v>
      </c>
      <c r="J58" s="188"/>
      <c r="K58" s="188"/>
      <c r="L58" s="188"/>
      <c r="M58" s="188"/>
      <c r="N58" s="188"/>
    </row>
    <row r="59" spans="1:14" ht="15.75" thickBot="1">
      <c r="A59" s="103"/>
      <c r="B59" s="70"/>
      <c r="C59" s="70"/>
      <c r="D59" s="69"/>
      <c r="E59" s="205" t="s">
        <v>72</v>
      </c>
      <c r="F59" s="205"/>
      <c r="G59" s="205"/>
      <c r="H59" s="205"/>
      <c r="I59" s="188">
        <v>64591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64144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3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676289.2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64591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1699.5449999999998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3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677988.745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3"/>
      <c r="B66" s="71"/>
      <c r="C66" s="71"/>
      <c r="D66" s="103"/>
      <c r="E66" s="202" t="s">
        <v>83</v>
      </c>
      <c r="F66" s="202"/>
      <c r="G66" s="202"/>
      <c r="H66" s="202"/>
      <c r="I66" s="203">
        <v>49026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10.569792108381142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3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64591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130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45068</v>
      </c>
      <c r="B72" s="211"/>
      <c r="C72" s="211"/>
      <c r="D72" s="103"/>
      <c r="E72" s="202" t="s">
        <v>92</v>
      </c>
      <c r="F72" s="202"/>
      <c r="G72" s="202"/>
      <c r="H72" s="202"/>
      <c r="I72" s="203">
        <v>-38590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3"/>
      <c r="E73" s="103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3"/>
      <c r="E74" s="202" t="s">
        <v>93</v>
      </c>
      <c r="F74" s="202"/>
      <c r="G74" s="202"/>
      <c r="H74" s="202"/>
      <c r="I74" s="203">
        <f>(I66+I67+I68+I69+I70+I72+I75+I71)</f>
        <v>75027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3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3"/>
      <c r="E76" s="103"/>
      <c r="F76" s="77"/>
      <c r="G76" s="100"/>
      <c r="H76" s="100"/>
      <c r="I76" s="101"/>
      <c r="J76" s="101"/>
      <c r="K76" s="101"/>
      <c r="L76" s="101"/>
      <c r="M76" s="101"/>
      <c r="N76" s="80"/>
    </row>
    <row r="77" spans="1:14">
      <c r="A77" s="208" t="s">
        <v>105</v>
      </c>
      <c r="B77" s="208"/>
      <c r="C77" s="208"/>
      <c r="D77" s="103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64200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11231</v>
      </c>
      <c r="J80" s="188"/>
      <c r="K80" s="188"/>
      <c r="L80" s="188"/>
      <c r="M80" s="188"/>
      <c r="N80" s="188"/>
    </row>
    <row r="81" spans="1:14">
      <c r="A81" s="103"/>
      <c r="B81" s="103"/>
      <c r="C81" s="103"/>
      <c r="D81" s="83"/>
      <c r="E81" s="205" t="s">
        <v>99</v>
      </c>
      <c r="F81" s="205"/>
      <c r="G81" s="205"/>
      <c r="H81" s="205"/>
      <c r="I81" s="188">
        <v>130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456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2"/>
      <c r="F84" s="102"/>
      <c r="G84" s="102"/>
      <c r="H84" s="102"/>
      <c r="I84" s="98"/>
      <c r="J84" s="98"/>
      <c r="K84" s="98"/>
      <c r="L84" s="98"/>
      <c r="M84" s="98"/>
      <c r="N84" s="98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76017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2"/>
      <c r="F86" s="102"/>
      <c r="G86" s="102"/>
      <c r="H86" s="102"/>
      <c r="I86" s="98"/>
      <c r="J86" s="98"/>
      <c r="K86" s="98"/>
      <c r="L86" s="98"/>
      <c r="M86" s="98"/>
      <c r="N86" s="98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990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133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1940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23940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3715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3870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2765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8536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2194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1765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2066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382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253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1179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159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106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264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169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406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161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222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598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872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96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315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303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762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149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262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796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346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1081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4408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44766</v>
      </c>
      <c r="D43" s="19">
        <f t="shared" si="0"/>
        <v>3311</v>
      </c>
      <c r="E43" s="20">
        <f t="shared" si="0"/>
        <v>714</v>
      </c>
      <c r="F43" s="20">
        <f t="shared" si="0"/>
        <v>635</v>
      </c>
      <c r="G43" s="20">
        <f t="shared" si="0"/>
        <v>1668</v>
      </c>
      <c r="H43" s="20">
        <f t="shared" si="0"/>
        <v>1765</v>
      </c>
      <c r="I43" s="20">
        <f t="shared" si="0"/>
        <v>3022</v>
      </c>
      <c r="J43" s="20">
        <f t="shared" si="0"/>
        <v>4260</v>
      </c>
      <c r="K43" s="21">
        <f t="shared" si="0"/>
        <v>4408</v>
      </c>
      <c r="L43" s="17">
        <f t="shared" si="0"/>
        <v>0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44766</v>
      </c>
      <c r="D45" s="24">
        <f t="shared" si="1"/>
        <v>3311</v>
      </c>
      <c r="E45" s="25">
        <f t="shared" si="1"/>
        <v>714</v>
      </c>
      <c r="F45" s="25">
        <f t="shared" si="1"/>
        <v>635</v>
      </c>
      <c r="G45" s="25">
        <f t="shared" si="1"/>
        <v>1668</v>
      </c>
      <c r="H45" s="25">
        <f t="shared" si="1"/>
        <v>1765</v>
      </c>
      <c r="I45" s="25">
        <f t="shared" si="1"/>
        <v>3022</v>
      </c>
      <c r="J45" s="25">
        <f t="shared" si="1"/>
        <v>4260</v>
      </c>
      <c r="K45" s="26">
        <f t="shared" si="1"/>
        <v>4408</v>
      </c>
      <c r="L45" s="22">
        <f t="shared" si="1"/>
        <v>0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470043</v>
      </c>
      <c r="D50" s="46">
        <f t="shared" si="2"/>
        <v>33772.199999999997</v>
      </c>
      <c r="E50" s="47">
        <f t="shared" si="2"/>
        <v>7282.7999999999993</v>
      </c>
      <c r="F50" s="47">
        <f t="shared" si="2"/>
        <v>6477</v>
      </c>
      <c r="G50" s="47">
        <f t="shared" si="2"/>
        <v>17180.400000000001</v>
      </c>
      <c r="H50" s="47">
        <f t="shared" si="2"/>
        <v>18532.5</v>
      </c>
      <c r="I50" s="47">
        <f t="shared" si="2"/>
        <v>31428.799999999999</v>
      </c>
      <c r="J50" s="47">
        <f t="shared" si="2"/>
        <v>45156</v>
      </c>
      <c r="K50" s="48">
        <f t="shared" si="2"/>
        <v>45843.200000000004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288.05699999999996</v>
      </c>
      <c r="E55" s="64">
        <f>(E45*E53)</f>
        <v>62.117999999999995</v>
      </c>
      <c r="F55" s="64">
        <f>(F45*F53)</f>
        <v>55.244999999999997</v>
      </c>
      <c r="G55" s="64">
        <f>(G45*G53)</f>
        <v>145.11599999999999</v>
      </c>
      <c r="H55" s="64">
        <f t="shared" ref="H55" si="3">(H45*H53)</f>
        <v>153.55499999999998</v>
      </c>
      <c r="I55" s="64">
        <f>(I45*I53)</f>
        <v>262.91399999999999</v>
      </c>
      <c r="J55" s="64">
        <f>(J45*J53)</f>
        <v>370.61999999999995</v>
      </c>
      <c r="K55" s="65">
        <f>(K45*K53)</f>
        <v>383.49599999999998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64549</v>
      </c>
      <c r="C57" s="190"/>
      <c r="D57" s="69" t="s">
        <v>69</v>
      </c>
      <c r="E57" s="191">
        <v>45069</v>
      </c>
      <c r="F57" s="191"/>
      <c r="G57" s="191"/>
      <c r="H57" s="191"/>
      <c r="I57" s="192" t="s">
        <v>107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450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64573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64573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64099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675715.9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64573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1721.1209999999996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677437.02100000007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38590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10.568605142045898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64573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45069</v>
      </c>
      <c r="B72" s="211"/>
      <c r="C72" s="211"/>
      <c r="D72" s="108"/>
      <c r="E72" s="202" t="s">
        <v>92</v>
      </c>
      <c r="F72" s="202"/>
      <c r="G72" s="202"/>
      <c r="H72" s="202"/>
      <c r="I72" s="203">
        <v>-35592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67571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107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68600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450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69050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1479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8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134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1921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24541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3618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3715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2706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8400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2219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1744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2094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388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1127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109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263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136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395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192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229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601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868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91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316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750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68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234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790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335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1095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4456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25981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44901</v>
      </c>
      <c r="D43" s="19">
        <f t="shared" si="0"/>
        <v>3137</v>
      </c>
      <c r="E43" s="20">
        <f t="shared" si="0"/>
        <v>704</v>
      </c>
      <c r="F43" s="20">
        <f t="shared" si="0"/>
        <v>653</v>
      </c>
      <c r="G43" s="20">
        <f t="shared" si="0"/>
        <v>1658</v>
      </c>
      <c r="H43" s="20">
        <f t="shared" si="0"/>
        <v>1744</v>
      </c>
      <c r="I43" s="20">
        <f t="shared" si="0"/>
        <v>2972</v>
      </c>
      <c r="J43" s="20">
        <f t="shared" si="0"/>
        <v>4313</v>
      </c>
      <c r="K43" s="21">
        <f t="shared" si="0"/>
        <v>4456</v>
      </c>
      <c r="L43" s="17">
        <f t="shared" si="0"/>
        <v>25981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44901</v>
      </c>
      <c r="D45" s="24">
        <f t="shared" si="1"/>
        <v>3137</v>
      </c>
      <c r="E45" s="25">
        <f t="shared" si="1"/>
        <v>704</v>
      </c>
      <c r="F45" s="25">
        <f t="shared" si="1"/>
        <v>653</v>
      </c>
      <c r="G45" s="25">
        <f t="shared" si="1"/>
        <v>1658</v>
      </c>
      <c r="H45" s="25">
        <f t="shared" si="1"/>
        <v>1744</v>
      </c>
      <c r="I45" s="25">
        <f t="shared" si="1"/>
        <v>2972</v>
      </c>
      <c r="J45" s="25">
        <f t="shared" si="1"/>
        <v>4313</v>
      </c>
      <c r="K45" s="26">
        <f t="shared" si="1"/>
        <v>4456</v>
      </c>
      <c r="L45" s="22">
        <f t="shared" si="1"/>
        <v>25981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471460.5</v>
      </c>
      <c r="D50" s="46">
        <f t="shared" si="2"/>
        <v>31997.399999999998</v>
      </c>
      <c r="E50" s="47">
        <f t="shared" si="2"/>
        <v>7180.7999999999993</v>
      </c>
      <c r="F50" s="47">
        <f t="shared" si="2"/>
        <v>6660.5999999999995</v>
      </c>
      <c r="G50" s="47">
        <f t="shared" si="2"/>
        <v>17077.400000000001</v>
      </c>
      <c r="H50" s="47">
        <f t="shared" si="2"/>
        <v>18312</v>
      </c>
      <c r="I50" s="47">
        <f t="shared" si="2"/>
        <v>30908.799999999999</v>
      </c>
      <c r="J50" s="47">
        <f t="shared" si="2"/>
        <v>45717.799999999996</v>
      </c>
      <c r="K50" s="48">
        <f t="shared" si="2"/>
        <v>46342.400000000001</v>
      </c>
      <c r="L50" s="44">
        <f t="shared" si="2"/>
        <v>272800.5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272.91899999999998</v>
      </c>
      <c r="E55" s="64">
        <f>(E45*E53)</f>
        <v>61.247999999999998</v>
      </c>
      <c r="F55" s="64">
        <f>(F45*F53)</f>
        <v>56.810999999999993</v>
      </c>
      <c r="G55" s="64">
        <f>(G45*G53)</f>
        <v>144.24599999999998</v>
      </c>
      <c r="H55" s="64">
        <f t="shared" ref="H55" si="3">(H45*H53)</f>
        <v>151.72799999999998</v>
      </c>
      <c r="I55" s="64">
        <f>(I45*I53)</f>
        <v>258.56399999999996</v>
      </c>
      <c r="J55" s="64">
        <f>(J45*J53)</f>
        <v>375.23099999999999</v>
      </c>
      <c r="K55" s="65">
        <f>(K45*K53)</f>
        <v>387.67199999999997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90519</v>
      </c>
      <c r="C57" s="190"/>
      <c r="D57" s="69" t="s">
        <v>69</v>
      </c>
      <c r="E57" s="191">
        <v>45070</v>
      </c>
      <c r="F57" s="191"/>
      <c r="G57" s="191"/>
      <c r="H57" s="191"/>
      <c r="I57" s="192" t="s">
        <v>109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431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90534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90534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90088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948458.20000000007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90534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1708.4189999999999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10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950166.61900000006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35592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10.547094163484594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90534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45070</v>
      </c>
      <c r="B72" s="211"/>
      <c r="C72" s="211"/>
      <c r="D72" s="108"/>
      <c r="E72" s="202" t="s">
        <v>92</v>
      </c>
      <c r="F72" s="202"/>
      <c r="G72" s="202"/>
      <c r="H72" s="202"/>
      <c r="I72" s="203">
        <v>-60370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65766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10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109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66325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431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66756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990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8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135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2008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24376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3550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3851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2784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9040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2307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1741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2135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395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264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1178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156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111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267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137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135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397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205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123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149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228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593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868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95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328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155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245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768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387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1094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4502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26175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45609</v>
      </c>
      <c r="D43" s="19">
        <f t="shared" si="0"/>
        <v>3288</v>
      </c>
      <c r="E43" s="20">
        <f t="shared" si="0"/>
        <v>710</v>
      </c>
      <c r="F43" s="20">
        <f t="shared" si="0"/>
        <v>659</v>
      </c>
      <c r="G43" s="20">
        <f t="shared" si="0"/>
        <v>1636</v>
      </c>
      <c r="H43" s="20">
        <f t="shared" si="0"/>
        <v>1741</v>
      </c>
      <c r="I43" s="20">
        <f t="shared" si="0"/>
        <v>3040</v>
      </c>
      <c r="J43" s="20">
        <f t="shared" si="0"/>
        <v>4442</v>
      </c>
      <c r="K43" s="21">
        <f t="shared" si="0"/>
        <v>4502</v>
      </c>
      <c r="L43" s="17">
        <f t="shared" si="0"/>
        <v>26175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45609</v>
      </c>
      <c r="D45" s="24">
        <f t="shared" si="1"/>
        <v>3288</v>
      </c>
      <c r="E45" s="25">
        <f t="shared" si="1"/>
        <v>710</v>
      </c>
      <c r="F45" s="25">
        <f t="shared" si="1"/>
        <v>659</v>
      </c>
      <c r="G45" s="25">
        <f t="shared" si="1"/>
        <v>1636</v>
      </c>
      <c r="H45" s="25">
        <f t="shared" si="1"/>
        <v>1741</v>
      </c>
      <c r="I45" s="25">
        <f t="shared" si="1"/>
        <v>3040</v>
      </c>
      <c r="J45" s="25">
        <f t="shared" si="1"/>
        <v>4442</v>
      </c>
      <c r="K45" s="26">
        <f t="shared" si="1"/>
        <v>4502</v>
      </c>
      <c r="L45" s="22">
        <f t="shared" si="1"/>
        <v>26175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478894.5</v>
      </c>
      <c r="D50" s="46">
        <f t="shared" si="2"/>
        <v>33537.599999999999</v>
      </c>
      <c r="E50" s="47">
        <f t="shared" si="2"/>
        <v>7241.9999999999991</v>
      </c>
      <c r="F50" s="47">
        <f t="shared" si="2"/>
        <v>6721.7999999999993</v>
      </c>
      <c r="G50" s="47">
        <f t="shared" si="2"/>
        <v>16850.800000000003</v>
      </c>
      <c r="H50" s="47">
        <f t="shared" si="2"/>
        <v>18280.5</v>
      </c>
      <c r="I50" s="47">
        <f t="shared" si="2"/>
        <v>31616</v>
      </c>
      <c r="J50" s="47">
        <f t="shared" si="2"/>
        <v>47085.2</v>
      </c>
      <c r="K50" s="48">
        <f t="shared" si="2"/>
        <v>46820.800000000003</v>
      </c>
      <c r="L50" s="44">
        <f t="shared" si="2"/>
        <v>274837.5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286.05599999999998</v>
      </c>
      <c r="E55" s="64">
        <f>(E45*E53)</f>
        <v>61.769999999999996</v>
      </c>
      <c r="F55" s="64">
        <f>(F45*F53)</f>
        <v>57.332999999999998</v>
      </c>
      <c r="G55" s="64">
        <f>(G45*G53)</f>
        <v>142.33199999999999</v>
      </c>
      <c r="H55" s="64">
        <f t="shared" ref="H55" si="3">(H45*H53)</f>
        <v>151.46699999999998</v>
      </c>
      <c r="I55" s="64">
        <f>(I45*I53)</f>
        <v>264.47999999999996</v>
      </c>
      <c r="J55" s="64">
        <f>(J45*J53)</f>
        <v>386.45399999999995</v>
      </c>
      <c r="K55" s="65">
        <f>(K45*K53)</f>
        <v>391.67399999999998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91802</v>
      </c>
      <c r="C57" s="190"/>
      <c r="D57" s="69" t="s">
        <v>69</v>
      </c>
      <c r="E57" s="191">
        <v>45071</v>
      </c>
      <c r="F57" s="191"/>
      <c r="G57" s="191"/>
      <c r="H57" s="191"/>
      <c r="I57" s="192" t="s">
        <v>111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569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91805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91805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91233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961886.70000000007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91805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1741.5659999999998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963628.26600000006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60370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10.562277531156489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91805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45071</v>
      </c>
      <c r="B72" s="211"/>
      <c r="C72" s="211"/>
      <c r="D72" s="108"/>
      <c r="E72" s="202" t="s">
        <v>92</v>
      </c>
      <c r="F72" s="202"/>
      <c r="G72" s="202"/>
      <c r="H72" s="202"/>
      <c r="I72" s="203">
        <v>-54516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97659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111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77950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19928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569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98642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983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136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1989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24308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3570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3812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2774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8885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2283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1769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2057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391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263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1182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159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96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260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147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141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150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235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878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99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326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304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765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116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238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775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372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1089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4462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>
        <v>10616</v>
      </c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0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45338</v>
      </c>
      <c r="D43" s="19">
        <f t="shared" si="0"/>
        <v>3221</v>
      </c>
      <c r="E43" s="20">
        <f t="shared" si="0"/>
        <v>729</v>
      </c>
      <c r="F43" s="20">
        <f t="shared" si="0"/>
        <v>654</v>
      </c>
      <c r="G43" s="20">
        <f t="shared" si="0"/>
        <v>1653</v>
      </c>
      <c r="H43" s="20">
        <f t="shared" si="0"/>
        <v>1769</v>
      </c>
      <c r="I43" s="20">
        <f t="shared" si="0"/>
        <v>3036</v>
      </c>
      <c r="J43" s="20">
        <f t="shared" si="0"/>
        <v>4340</v>
      </c>
      <c r="K43" s="21">
        <f t="shared" si="0"/>
        <v>4462</v>
      </c>
      <c r="L43" s="17">
        <f t="shared" si="0"/>
        <v>10616</v>
      </c>
      <c r="M43" s="18">
        <f t="shared" si="0"/>
        <v>0</v>
      </c>
      <c r="N43" s="10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0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45338</v>
      </c>
      <c r="D45" s="24">
        <f t="shared" si="1"/>
        <v>3221</v>
      </c>
      <c r="E45" s="25">
        <f t="shared" si="1"/>
        <v>729</v>
      </c>
      <c r="F45" s="25">
        <f t="shared" si="1"/>
        <v>654</v>
      </c>
      <c r="G45" s="25">
        <f t="shared" si="1"/>
        <v>1653</v>
      </c>
      <c r="H45" s="25">
        <f t="shared" si="1"/>
        <v>1769</v>
      </c>
      <c r="I45" s="25">
        <f t="shared" si="1"/>
        <v>3036</v>
      </c>
      <c r="J45" s="25">
        <f t="shared" si="1"/>
        <v>4340</v>
      </c>
      <c r="K45" s="26">
        <f t="shared" si="1"/>
        <v>4462</v>
      </c>
      <c r="L45" s="22">
        <f t="shared" si="1"/>
        <v>10616</v>
      </c>
      <c r="M45" s="23">
        <f t="shared" si="1"/>
        <v>0</v>
      </c>
      <c r="N45" s="10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0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10.5</v>
      </c>
      <c r="M48" s="41">
        <v>0</v>
      </c>
      <c r="N48" s="6"/>
    </row>
    <row r="49" spans="1:14" ht="15.75" thickBot="1">
      <c r="A49" s="108"/>
      <c r="B49" s="43"/>
      <c r="C49" s="43"/>
      <c r="D49" s="43"/>
      <c r="E49" s="43"/>
      <c r="F49" s="43"/>
      <c r="G49" s="43"/>
      <c r="H49" s="43"/>
      <c r="I49" s="108"/>
      <c r="J49" s="108"/>
      <c r="K49" s="108"/>
      <c r="L49" s="108"/>
      <c r="M49" s="108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476049</v>
      </c>
      <c r="D50" s="46">
        <f t="shared" si="2"/>
        <v>32854.199999999997</v>
      </c>
      <c r="E50" s="47">
        <f t="shared" si="2"/>
        <v>7435.7999999999993</v>
      </c>
      <c r="F50" s="47">
        <f t="shared" si="2"/>
        <v>6670.7999999999993</v>
      </c>
      <c r="G50" s="47">
        <f t="shared" si="2"/>
        <v>17025.900000000001</v>
      </c>
      <c r="H50" s="47">
        <f t="shared" si="2"/>
        <v>18574.5</v>
      </c>
      <c r="I50" s="47">
        <f t="shared" si="2"/>
        <v>31574.400000000001</v>
      </c>
      <c r="J50" s="47">
        <f t="shared" si="2"/>
        <v>46004</v>
      </c>
      <c r="K50" s="48">
        <f t="shared" si="2"/>
        <v>46404.800000000003</v>
      </c>
      <c r="L50" s="44">
        <f t="shared" si="2"/>
        <v>111468</v>
      </c>
      <c r="M50" s="49">
        <f t="shared" si="2"/>
        <v>0</v>
      </c>
      <c r="N50" s="50" t="s">
        <v>62</v>
      </c>
    </row>
    <row r="51" spans="1:14" ht="15.75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08"/>
      <c r="B54" s="108"/>
      <c r="C54" s="108"/>
      <c r="D54" s="108"/>
      <c r="E54" s="43"/>
      <c r="F54" s="43"/>
      <c r="G54" s="43"/>
      <c r="H54" s="108"/>
      <c r="I54" s="108"/>
      <c r="J54" s="108"/>
      <c r="K54" s="108"/>
      <c r="L54" s="108"/>
      <c r="M54" s="108"/>
      <c r="N54" s="53"/>
    </row>
    <row r="55" spans="1:14" ht="15.75" thickBot="1">
      <c r="A55" s="15" t="s">
        <v>67</v>
      </c>
      <c r="B55" s="61"/>
      <c r="C55" s="62"/>
      <c r="D55" s="63">
        <f>(D45*D53)</f>
        <v>280.22699999999998</v>
      </c>
      <c r="E55" s="64">
        <f>(E45*E53)</f>
        <v>63.422999999999995</v>
      </c>
      <c r="F55" s="64">
        <f>(F45*F53)</f>
        <v>56.897999999999996</v>
      </c>
      <c r="G55" s="64">
        <f>(G45*G53)</f>
        <v>143.81099999999998</v>
      </c>
      <c r="H55" s="64">
        <f t="shared" ref="H55" si="3">(H45*H53)</f>
        <v>153.90299999999999</v>
      </c>
      <c r="I55" s="64">
        <f>(I45*I53)</f>
        <v>264.13200000000001</v>
      </c>
      <c r="J55" s="64">
        <f>(J45*J53)</f>
        <v>377.58</v>
      </c>
      <c r="K55" s="65">
        <f>(K45*K53)</f>
        <v>388.19399999999996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08"/>
      <c r="B56" s="108"/>
      <c r="C56" s="108"/>
      <c r="D56" s="108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75818</v>
      </c>
      <c r="C57" s="190"/>
      <c r="D57" s="69" t="s">
        <v>69</v>
      </c>
      <c r="E57" s="191">
        <v>45072</v>
      </c>
      <c r="F57" s="191"/>
      <c r="G57" s="191"/>
      <c r="H57" s="191"/>
      <c r="I57" s="192" t="s">
        <v>113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425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75820</v>
      </c>
      <c r="J58" s="188"/>
      <c r="K58" s="188"/>
      <c r="L58" s="188"/>
      <c r="M58" s="188"/>
      <c r="N58" s="188"/>
    </row>
    <row r="59" spans="1:14" ht="15.75" thickBot="1">
      <c r="A59" s="108"/>
      <c r="B59" s="70"/>
      <c r="C59" s="70"/>
      <c r="D59" s="69"/>
      <c r="E59" s="205" t="s">
        <v>72</v>
      </c>
      <c r="F59" s="205"/>
      <c r="G59" s="205"/>
      <c r="H59" s="205"/>
      <c r="I59" s="188">
        <v>75820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75393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08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794061.4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75820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1728.1679999999999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08"/>
      <c r="B64" s="71"/>
      <c r="C64" s="71"/>
      <c r="D64" s="69"/>
      <c r="E64" s="205" t="s">
        <v>80</v>
      </c>
      <c r="F64" s="205"/>
      <c r="G64" s="205"/>
      <c r="H64" s="205"/>
      <c r="I64" s="188">
        <v>860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795789.56799999997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08"/>
      <c r="B66" s="71"/>
      <c r="C66" s="71"/>
      <c r="D66" s="108"/>
      <c r="E66" s="202" t="s">
        <v>83</v>
      </c>
      <c r="F66" s="202"/>
      <c r="G66" s="202"/>
      <c r="H66" s="202"/>
      <c r="I66" s="203">
        <v>54516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10.555218229809133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08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75820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130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45072</v>
      </c>
      <c r="B72" s="211"/>
      <c r="C72" s="211"/>
      <c r="D72" s="108"/>
      <c r="E72" s="202" t="s">
        <v>92</v>
      </c>
      <c r="F72" s="202"/>
      <c r="G72" s="202"/>
      <c r="H72" s="202"/>
      <c r="I72" s="203">
        <v>-55600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08"/>
      <c r="E73" s="108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08"/>
      <c r="E74" s="202" t="s">
        <v>93</v>
      </c>
      <c r="F74" s="202"/>
      <c r="G74" s="202"/>
      <c r="H74" s="202"/>
      <c r="I74" s="203">
        <f>(I66+I67+I68+I69+I70+I72+I75+I71)</f>
        <v>75596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08"/>
      <c r="E75" s="202" t="s">
        <v>94</v>
      </c>
      <c r="F75" s="202"/>
      <c r="G75" s="202"/>
      <c r="H75" s="202"/>
      <c r="I75" s="203">
        <f>(I64+I65)</f>
        <v>860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08"/>
      <c r="E76" s="108"/>
      <c r="F76" s="77"/>
      <c r="G76" s="106"/>
      <c r="H76" s="106"/>
      <c r="I76" s="107"/>
      <c r="J76" s="107"/>
      <c r="K76" s="107"/>
      <c r="L76" s="107"/>
      <c r="M76" s="107"/>
      <c r="N76" s="80"/>
    </row>
    <row r="77" spans="1:14">
      <c r="A77" s="208" t="s">
        <v>113</v>
      </c>
      <c r="B77" s="208"/>
      <c r="C77" s="208"/>
      <c r="D77" s="108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62900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12967</v>
      </c>
      <c r="J80" s="188"/>
      <c r="K80" s="188"/>
      <c r="L80" s="188"/>
      <c r="M80" s="188"/>
      <c r="N80" s="188"/>
    </row>
    <row r="81" spans="1:14">
      <c r="A81" s="108"/>
      <c r="B81" s="108"/>
      <c r="C81" s="108"/>
      <c r="D81" s="83"/>
      <c r="E81" s="205" t="s">
        <v>99</v>
      </c>
      <c r="F81" s="205"/>
      <c r="G81" s="205"/>
      <c r="H81" s="205"/>
      <c r="I81" s="188">
        <v>130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425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04"/>
      <c r="F84" s="104"/>
      <c r="G84" s="104"/>
      <c r="H84" s="104"/>
      <c r="I84" s="105"/>
      <c r="J84" s="105"/>
      <c r="K84" s="105"/>
      <c r="L84" s="105"/>
      <c r="M84" s="105"/>
      <c r="N84" s="10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76422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04"/>
      <c r="F86" s="104"/>
      <c r="G86" s="104"/>
      <c r="H86" s="104"/>
      <c r="I86" s="105"/>
      <c r="J86" s="105"/>
      <c r="K86" s="105"/>
      <c r="L86" s="105"/>
      <c r="M86" s="105"/>
      <c r="N86" s="10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826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137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1989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23940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3550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3783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2794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8933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2289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1750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2126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396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252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1148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158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98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251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0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141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414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199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152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239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596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908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88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320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745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0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243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800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366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1051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4132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11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44989</v>
      </c>
      <c r="D43" s="19">
        <f t="shared" si="0"/>
        <v>2974</v>
      </c>
      <c r="E43" s="20">
        <f t="shared" si="0"/>
        <v>705</v>
      </c>
      <c r="F43" s="20">
        <f t="shared" si="0"/>
        <v>648</v>
      </c>
      <c r="G43" s="20">
        <f t="shared" si="0"/>
        <v>1708</v>
      </c>
      <c r="H43" s="20">
        <f t="shared" si="0"/>
        <v>1750</v>
      </c>
      <c r="I43" s="20">
        <f t="shared" si="0"/>
        <v>2944</v>
      </c>
      <c r="J43" s="20">
        <f t="shared" si="0"/>
        <v>4415</v>
      </c>
      <c r="K43" s="21">
        <f t="shared" si="0"/>
        <v>4132</v>
      </c>
      <c r="L43" s="17">
        <f t="shared" si="0"/>
        <v>0</v>
      </c>
      <c r="M43" s="18">
        <f t="shared" si="0"/>
        <v>0</v>
      </c>
      <c r="N43" s="111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11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44989</v>
      </c>
      <c r="D45" s="24">
        <f t="shared" si="1"/>
        <v>2974</v>
      </c>
      <c r="E45" s="25">
        <f t="shared" si="1"/>
        <v>705</v>
      </c>
      <c r="F45" s="25">
        <f t="shared" si="1"/>
        <v>648</v>
      </c>
      <c r="G45" s="25">
        <f t="shared" si="1"/>
        <v>1708</v>
      </c>
      <c r="H45" s="25">
        <f t="shared" si="1"/>
        <v>1750</v>
      </c>
      <c r="I45" s="25">
        <f t="shared" si="1"/>
        <v>2944</v>
      </c>
      <c r="J45" s="25">
        <f t="shared" si="1"/>
        <v>4415</v>
      </c>
      <c r="K45" s="26">
        <f t="shared" si="1"/>
        <v>4132</v>
      </c>
      <c r="L45" s="22">
        <f t="shared" si="1"/>
        <v>0</v>
      </c>
      <c r="M45" s="23">
        <f t="shared" si="1"/>
        <v>0</v>
      </c>
      <c r="N45" s="111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11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15"/>
      <c r="B49" s="43"/>
      <c r="C49" s="43"/>
      <c r="D49" s="43"/>
      <c r="E49" s="43"/>
      <c r="F49" s="43"/>
      <c r="G49" s="43"/>
      <c r="H49" s="43"/>
      <c r="I49" s="115"/>
      <c r="J49" s="115"/>
      <c r="K49" s="115"/>
      <c r="L49" s="115"/>
      <c r="M49" s="115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472384.5</v>
      </c>
      <c r="D50" s="46">
        <f t="shared" si="2"/>
        <v>30334.799999999999</v>
      </c>
      <c r="E50" s="47">
        <f t="shared" si="2"/>
        <v>7190.9999999999991</v>
      </c>
      <c r="F50" s="47">
        <f t="shared" si="2"/>
        <v>6609.5999999999995</v>
      </c>
      <c r="G50" s="47">
        <f t="shared" si="2"/>
        <v>17592.400000000001</v>
      </c>
      <c r="H50" s="47">
        <f t="shared" si="2"/>
        <v>18375</v>
      </c>
      <c r="I50" s="47">
        <f t="shared" si="2"/>
        <v>30617.600000000002</v>
      </c>
      <c r="J50" s="47">
        <f t="shared" si="2"/>
        <v>46799</v>
      </c>
      <c r="K50" s="48">
        <f t="shared" si="2"/>
        <v>42972.800000000003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15"/>
      <c r="B54" s="115"/>
      <c r="C54" s="115"/>
      <c r="D54" s="115"/>
      <c r="E54" s="43"/>
      <c r="F54" s="43"/>
      <c r="G54" s="43"/>
      <c r="H54" s="115"/>
      <c r="I54" s="115"/>
      <c r="J54" s="115"/>
      <c r="K54" s="115"/>
      <c r="L54" s="115"/>
      <c r="M54" s="115"/>
      <c r="N54" s="53"/>
    </row>
    <row r="55" spans="1:14" ht="15.75" thickBot="1">
      <c r="A55" s="15" t="s">
        <v>67</v>
      </c>
      <c r="B55" s="61"/>
      <c r="C55" s="62"/>
      <c r="D55" s="63">
        <f>(D45*D53)</f>
        <v>258.738</v>
      </c>
      <c r="E55" s="64">
        <f>(E45*E53)</f>
        <v>61.334999999999994</v>
      </c>
      <c r="F55" s="64">
        <f>(F45*F53)</f>
        <v>56.375999999999998</v>
      </c>
      <c r="G55" s="64">
        <f>(G45*G53)</f>
        <v>148.596</v>
      </c>
      <c r="H55" s="64">
        <f t="shared" ref="H55" si="3">(H45*H53)</f>
        <v>152.25</v>
      </c>
      <c r="I55" s="64">
        <f>(I45*I53)</f>
        <v>256.12799999999999</v>
      </c>
      <c r="J55" s="64">
        <f>(J45*J53)</f>
        <v>384.10499999999996</v>
      </c>
      <c r="K55" s="65">
        <f>(K45*K53)</f>
        <v>359.48399999999998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15"/>
      <c r="B56" s="115"/>
      <c r="C56" s="115"/>
      <c r="D56" s="115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64265</v>
      </c>
      <c r="C57" s="190"/>
      <c r="D57" s="69" t="s">
        <v>69</v>
      </c>
      <c r="E57" s="191">
        <v>45073</v>
      </c>
      <c r="F57" s="191"/>
      <c r="G57" s="191"/>
      <c r="H57" s="191"/>
      <c r="I57" s="192" t="s">
        <v>115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319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64263</v>
      </c>
      <c r="J58" s="188"/>
      <c r="K58" s="188"/>
      <c r="L58" s="188"/>
      <c r="M58" s="188"/>
      <c r="N58" s="188"/>
    </row>
    <row r="59" spans="1:14" ht="15.75" thickBot="1">
      <c r="A59" s="115"/>
      <c r="B59" s="70"/>
      <c r="C59" s="70"/>
      <c r="D59" s="69"/>
      <c r="E59" s="205" t="s">
        <v>72</v>
      </c>
      <c r="F59" s="205"/>
      <c r="G59" s="205"/>
      <c r="H59" s="205"/>
      <c r="I59" s="188">
        <v>64263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63946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15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672876.7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64263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1677.0119999999999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15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674553.71199999994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15"/>
      <c r="B66" s="71"/>
      <c r="C66" s="71"/>
      <c r="D66" s="115"/>
      <c r="E66" s="202" t="s">
        <v>83</v>
      </c>
      <c r="F66" s="202"/>
      <c r="G66" s="202"/>
      <c r="H66" s="202"/>
      <c r="I66" s="203">
        <v>55600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10.548802301942263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15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64263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739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45073</v>
      </c>
      <c r="B72" s="211"/>
      <c r="C72" s="211"/>
      <c r="D72" s="115"/>
      <c r="E72" s="202" t="s">
        <v>92</v>
      </c>
      <c r="F72" s="202"/>
      <c r="G72" s="202"/>
      <c r="H72" s="202"/>
      <c r="I72" s="203">
        <v>-47263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15"/>
      <c r="E73" s="115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15"/>
      <c r="E74" s="202" t="s">
        <v>93</v>
      </c>
      <c r="F74" s="202"/>
      <c r="G74" s="202"/>
      <c r="H74" s="202"/>
      <c r="I74" s="203">
        <f>(I66+I67+I68+I69+I70+I72+I75+I71)</f>
        <v>72600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15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15"/>
      <c r="E76" s="115"/>
      <c r="F76" s="77"/>
      <c r="G76" s="112"/>
      <c r="H76" s="112"/>
      <c r="I76" s="113"/>
      <c r="J76" s="113"/>
      <c r="K76" s="113"/>
      <c r="L76" s="113"/>
      <c r="M76" s="113"/>
      <c r="N76" s="80"/>
    </row>
    <row r="77" spans="1:14">
      <c r="A77" s="208" t="s">
        <v>115</v>
      </c>
      <c r="B77" s="208"/>
      <c r="C77" s="208"/>
      <c r="D77" s="115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46550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479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25136</v>
      </c>
      <c r="J80" s="188"/>
      <c r="K80" s="188"/>
      <c r="L80" s="188"/>
      <c r="M80" s="188"/>
      <c r="N80" s="188"/>
    </row>
    <row r="81" spans="1:14">
      <c r="A81" s="115"/>
      <c r="B81" s="115"/>
      <c r="C81" s="115"/>
      <c r="D81" s="83"/>
      <c r="E81" s="205" t="s">
        <v>99</v>
      </c>
      <c r="F81" s="205"/>
      <c r="G81" s="205"/>
      <c r="H81" s="205"/>
      <c r="I81" s="188">
        <v>260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319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14"/>
      <c r="F84" s="114"/>
      <c r="G84" s="114"/>
      <c r="H84" s="114"/>
      <c r="I84" s="110"/>
      <c r="J84" s="110"/>
      <c r="K84" s="110"/>
      <c r="L84" s="110"/>
      <c r="M84" s="110"/>
      <c r="N84" s="110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72744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14"/>
      <c r="F86" s="114"/>
      <c r="G86" s="114"/>
      <c r="H86" s="114"/>
      <c r="I86" s="110"/>
      <c r="J86" s="110"/>
      <c r="K86" s="110"/>
      <c r="L86" s="110"/>
      <c r="M86" s="110"/>
      <c r="N86" s="110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144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89"/>
  <sheetViews>
    <sheetView tabSelected="1" topLeftCell="A65" workbookViewId="0">
      <selection activeCell="P73" sqref="P73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138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1979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24357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3599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3676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2765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8391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2240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1739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2172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385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245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1136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164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107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259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282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403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123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163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249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584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901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103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325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289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721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123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218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778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373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1109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4124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11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44767</v>
      </c>
      <c r="D43" s="19">
        <f t="shared" si="0"/>
        <v>3436</v>
      </c>
      <c r="E43" s="20">
        <f t="shared" si="0"/>
        <v>717</v>
      </c>
      <c r="F43" s="20">
        <f t="shared" si="0"/>
        <v>630</v>
      </c>
      <c r="G43" s="20">
        <f t="shared" si="0"/>
        <v>1679</v>
      </c>
      <c r="H43" s="20">
        <f t="shared" si="0"/>
        <v>1739</v>
      </c>
      <c r="I43" s="20">
        <f t="shared" si="0"/>
        <v>2966</v>
      </c>
      <c r="J43" s="20">
        <f t="shared" si="0"/>
        <v>4412</v>
      </c>
      <c r="K43" s="21">
        <f t="shared" si="0"/>
        <v>4124</v>
      </c>
      <c r="L43" s="17">
        <f t="shared" si="0"/>
        <v>0</v>
      </c>
      <c r="M43" s="18">
        <f t="shared" si="0"/>
        <v>0</v>
      </c>
      <c r="N43" s="111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11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44767</v>
      </c>
      <c r="D45" s="24">
        <f t="shared" si="1"/>
        <v>3436</v>
      </c>
      <c r="E45" s="25">
        <f t="shared" si="1"/>
        <v>717</v>
      </c>
      <c r="F45" s="25">
        <f t="shared" si="1"/>
        <v>630</v>
      </c>
      <c r="G45" s="25">
        <f t="shared" si="1"/>
        <v>1679</v>
      </c>
      <c r="H45" s="25">
        <f t="shared" si="1"/>
        <v>1739</v>
      </c>
      <c r="I45" s="25">
        <f t="shared" si="1"/>
        <v>2966</v>
      </c>
      <c r="J45" s="25">
        <f t="shared" si="1"/>
        <v>4412</v>
      </c>
      <c r="K45" s="26">
        <f t="shared" si="1"/>
        <v>4124</v>
      </c>
      <c r="L45" s="22">
        <f t="shared" si="1"/>
        <v>0</v>
      </c>
      <c r="M45" s="23">
        <f t="shared" si="1"/>
        <v>0</v>
      </c>
      <c r="N45" s="111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11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15"/>
      <c r="B49" s="43"/>
      <c r="C49" s="43"/>
      <c r="D49" s="43"/>
      <c r="E49" s="43"/>
      <c r="F49" s="43"/>
      <c r="G49" s="43"/>
      <c r="H49" s="43"/>
      <c r="I49" s="115"/>
      <c r="J49" s="115"/>
      <c r="K49" s="115"/>
      <c r="L49" s="115"/>
      <c r="M49" s="115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470053.5</v>
      </c>
      <c r="D50" s="46">
        <f t="shared" si="2"/>
        <v>35047.199999999997</v>
      </c>
      <c r="E50" s="47">
        <f t="shared" si="2"/>
        <v>7313.4</v>
      </c>
      <c r="F50" s="47">
        <f t="shared" si="2"/>
        <v>6426</v>
      </c>
      <c r="G50" s="47">
        <f t="shared" si="2"/>
        <v>17293.7</v>
      </c>
      <c r="H50" s="47">
        <f t="shared" si="2"/>
        <v>18259.5</v>
      </c>
      <c r="I50" s="47">
        <f t="shared" si="2"/>
        <v>30846.400000000001</v>
      </c>
      <c r="J50" s="47">
        <f t="shared" si="2"/>
        <v>46767.199999999997</v>
      </c>
      <c r="K50" s="48">
        <f t="shared" si="2"/>
        <v>42889.599999999999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15"/>
      <c r="B54" s="115"/>
      <c r="C54" s="115"/>
      <c r="D54" s="115"/>
      <c r="E54" s="43"/>
      <c r="F54" s="43"/>
      <c r="G54" s="43"/>
      <c r="H54" s="115"/>
      <c r="I54" s="115"/>
      <c r="J54" s="115"/>
      <c r="K54" s="115"/>
      <c r="L54" s="115"/>
      <c r="M54" s="115"/>
      <c r="N54" s="53"/>
    </row>
    <row r="55" spans="1:14" ht="15.75" thickBot="1">
      <c r="A55" s="15" t="s">
        <v>67</v>
      </c>
      <c r="B55" s="61"/>
      <c r="C55" s="62"/>
      <c r="D55" s="63">
        <f>(D45*D53)</f>
        <v>298.93199999999996</v>
      </c>
      <c r="E55" s="64">
        <f>(E45*E53)</f>
        <v>62.378999999999998</v>
      </c>
      <c r="F55" s="64">
        <f>(F45*F53)</f>
        <v>54.809999999999995</v>
      </c>
      <c r="G55" s="64">
        <f>(G45*G53)</f>
        <v>146.07299999999998</v>
      </c>
      <c r="H55" s="64">
        <f t="shared" ref="H55" si="3">(H45*H53)</f>
        <v>151.29299999999998</v>
      </c>
      <c r="I55" s="64">
        <f>(I45*I53)</f>
        <v>258.04199999999997</v>
      </c>
      <c r="J55" s="64">
        <f>(J45*J53)</f>
        <v>383.84399999999999</v>
      </c>
      <c r="K55" s="65">
        <f>(K45*K53)</f>
        <v>358.78799999999995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15"/>
      <c r="B56" s="115"/>
      <c r="C56" s="115"/>
      <c r="D56" s="115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64470</v>
      </c>
      <c r="C57" s="190"/>
      <c r="D57" s="69" t="s">
        <v>69</v>
      </c>
      <c r="E57" s="191">
        <v>45074</v>
      </c>
      <c r="F57" s="191"/>
      <c r="G57" s="191"/>
      <c r="H57" s="191"/>
      <c r="I57" s="192" t="s">
        <v>117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331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64487</v>
      </c>
      <c r="J58" s="188"/>
      <c r="K58" s="188"/>
      <c r="L58" s="188"/>
      <c r="M58" s="188"/>
      <c r="N58" s="188"/>
    </row>
    <row r="59" spans="1:14" ht="15.75" thickBot="1">
      <c r="A59" s="115"/>
      <c r="B59" s="70"/>
      <c r="C59" s="70"/>
      <c r="D59" s="69"/>
      <c r="E59" s="205" t="s">
        <v>72</v>
      </c>
      <c r="F59" s="205"/>
      <c r="G59" s="205"/>
      <c r="H59" s="205"/>
      <c r="I59" s="188">
        <v>64487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64139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15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674896.5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64487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1714.1610000000001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15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676610.66099999996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15"/>
      <c r="B66" s="71"/>
      <c r="C66" s="71"/>
      <c r="D66" s="115"/>
      <c r="E66" s="202" t="s">
        <v>83</v>
      </c>
      <c r="F66" s="202"/>
      <c r="G66" s="202"/>
      <c r="H66" s="202"/>
      <c r="I66" s="203">
        <v>47263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10.549130186002277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15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64487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45074</v>
      </c>
      <c r="B72" s="211"/>
      <c r="C72" s="211"/>
      <c r="D72" s="115"/>
      <c r="E72" s="202" t="s">
        <v>92</v>
      </c>
      <c r="F72" s="202"/>
      <c r="G72" s="202"/>
      <c r="H72" s="202"/>
      <c r="I72" s="203">
        <v>-47676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15"/>
      <c r="E73" s="115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15"/>
      <c r="E74" s="202" t="s">
        <v>93</v>
      </c>
      <c r="F74" s="202"/>
      <c r="G74" s="202"/>
      <c r="H74" s="202"/>
      <c r="I74" s="203">
        <f>(I66+I67+I68+I69+I70+I72+I75+I71)</f>
        <v>64074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15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15"/>
      <c r="E76" s="115"/>
      <c r="F76" s="77"/>
      <c r="G76" s="112"/>
      <c r="H76" s="112"/>
      <c r="I76" s="113"/>
      <c r="J76" s="113"/>
      <c r="K76" s="113"/>
      <c r="L76" s="113"/>
      <c r="M76" s="113"/>
      <c r="N76" s="80"/>
    </row>
    <row r="77" spans="1:14">
      <c r="A77" s="208" t="s">
        <v>117</v>
      </c>
      <c r="B77" s="208"/>
      <c r="C77" s="208"/>
      <c r="D77" s="115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44600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19689</v>
      </c>
      <c r="J80" s="188"/>
      <c r="K80" s="188"/>
      <c r="L80" s="188"/>
      <c r="M80" s="188"/>
      <c r="N80" s="188"/>
    </row>
    <row r="81" spans="1:14">
      <c r="A81" s="115"/>
      <c r="B81" s="115"/>
      <c r="C81" s="115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331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14"/>
      <c r="F84" s="114"/>
      <c r="G84" s="114"/>
      <c r="H84" s="114"/>
      <c r="I84" s="110"/>
      <c r="J84" s="110"/>
      <c r="K84" s="110"/>
      <c r="L84" s="110"/>
      <c r="M84" s="110"/>
      <c r="N84" s="110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64815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14"/>
      <c r="F86" s="114"/>
      <c r="G86" s="114"/>
      <c r="H86" s="114"/>
      <c r="I86" s="110"/>
      <c r="J86" s="110"/>
      <c r="K86" s="110"/>
      <c r="L86" s="110"/>
      <c r="M86" s="110"/>
      <c r="N86" s="110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741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139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2008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24299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3521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3996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2784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8614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2169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1736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2114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399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261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1152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152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106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232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0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180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413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228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122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251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602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896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102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311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708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0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228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749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352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1088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4275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11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45222</v>
      </c>
      <c r="D43" s="19">
        <f t="shared" si="0"/>
        <v>3022</v>
      </c>
      <c r="E43" s="20">
        <f t="shared" si="0"/>
        <v>720</v>
      </c>
      <c r="F43" s="20">
        <f t="shared" si="0"/>
        <v>660</v>
      </c>
      <c r="G43" s="20">
        <f t="shared" si="0"/>
        <v>1645</v>
      </c>
      <c r="H43" s="20">
        <f t="shared" si="0"/>
        <v>1736</v>
      </c>
      <c r="I43" s="20">
        <f t="shared" si="0"/>
        <v>2948</v>
      </c>
      <c r="J43" s="20">
        <f t="shared" si="0"/>
        <v>4283</v>
      </c>
      <c r="K43" s="21">
        <f t="shared" si="0"/>
        <v>4275</v>
      </c>
      <c r="L43" s="17">
        <f t="shared" si="0"/>
        <v>0</v>
      </c>
      <c r="M43" s="18">
        <f t="shared" si="0"/>
        <v>0</v>
      </c>
      <c r="N43" s="111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11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45222</v>
      </c>
      <c r="D45" s="24">
        <f t="shared" si="1"/>
        <v>3022</v>
      </c>
      <c r="E45" s="25">
        <f t="shared" si="1"/>
        <v>720</v>
      </c>
      <c r="F45" s="25">
        <f t="shared" si="1"/>
        <v>660</v>
      </c>
      <c r="G45" s="25">
        <f t="shared" si="1"/>
        <v>1645</v>
      </c>
      <c r="H45" s="25">
        <f t="shared" si="1"/>
        <v>1736</v>
      </c>
      <c r="I45" s="25">
        <f t="shared" si="1"/>
        <v>2948</v>
      </c>
      <c r="J45" s="25">
        <f t="shared" si="1"/>
        <v>4283</v>
      </c>
      <c r="K45" s="26">
        <f t="shared" si="1"/>
        <v>4275</v>
      </c>
      <c r="L45" s="22">
        <f t="shared" si="1"/>
        <v>0</v>
      </c>
      <c r="M45" s="23">
        <f t="shared" si="1"/>
        <v>0</v>
      </c>
      <c r="N45" s="111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11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15"/>
      <c r="B49" s="43"/>
      <c r="C49" s="43"/>
      <c r="D49" s="43"/>
      <c r="E49" s="43"/>
      <c r="F49" s="43"/>
      <c r="G49" s="43"/>
      <c r="H49" s="43"/>
      <c r="I49" s="115"/>
      <c r="J49" s="115"/>
      <c r="K49" s="115"/>
      <c r="L49" s="115"/>
      <c r="M49" s="115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474831</v>
      </c>
      <c r="D50" s="46">
        <f t="shared" si="2"/>
        <v>30824.399999999998</v>
      </c>
      <c r="E50" s="47">
        <f t="shared" si="2"/>
        <v>7343.9999999999991</v>
      </c>
      <c r="F50" s="47">
        <f t="shared" si="2"/>
        <v>6731.9999999999991</v>
      </c>
      <c r="G50" s="47">
        <f t="shared" si="2"/>
        <v>16943.5</v>
      </c>
      <c r="H50" s="47">
        <f t="shared" si="2"/>
        <v>18228</v>
      </c>
      <c r="I50" s="47">
        <f t="shared" si="2"/>
        <v>30659.200000000001</v>
      </c>
      <c r="J50" s="47">
        <f t="shared" si="2"/>
        <v>45399.799999999996</v>
      </c>
      <c r="K50" s="48">
        <f t="shared" si="2"/>
        <v>44460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15"/>
      <c r="B54" s="115"/>
      <c r="C54" s="115"/>
      <c r="D54" s="115"/>
      <c r="E54" s="43"/>
      <c r="F54" s="43"/>
      <c r="G54" s="43"/>
      <c r="H54" s="115"/>
      <c r="I54" s="115"/>
      <c r="J54" s="115"/>
      <c r="K54" s="115"/>
      <c r="L54" s="115"/>
      <c r="M54" s="115"/>
      <c r="N54" s="53"/>
    </row>
    <row r="55" spans="1:14" ht="15.75" thickBot="1">
      <c r="A55" s="15" t="s">
        <v>67</v>
      </c>
      <c r="B55" s="61"/>
      <c r="C55" s="62"/>
      <c r="D55" s="63">
        <f>(D45*D53)</f>
        <v>262.91399999999999</v>
      </c>
      <c r="E55" s="64">
        <f>(E45*E53)</f>
        <v>62.639999999999993</v>
      </c>
      <c r="F55" s="64">
        <f>(F45*F53)</f>
        <v>57.419999999999995</v>
      </c>
      <c r="G55" s="64">
        <f>(G45*G53)</f>
        <v>143.11499999999998</v>
      </c>
      <c r="H55" s="64">
        <f t="shared" ref="H55" si="3">(H45*H53)</f>
        <v>151.03199999999998</v>
      </c>
      <c r="I55" s="64">
        <f>(I45*I53)</f>
        <v>256.476</v>
      </c>
      <c r="J55" s="64">
        <f>(J45*J53)</f>
        <v>372.62099999999998</v>
      </c>
      <c r="K55" s="65">
        <f>(K45*K53)</f>
        <v>371.92499999999995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15"/>
      <c r="B56" s="115"/>
      <c r="C56" s="115"/>
      <c r="D56" s="115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64511</v>
      </c>
      <c r="C57" s="190"/>
      <c r="D57" s="69" t="s">
        <v>69</v>
      </c>
      <c r="E57" s="191">
        <v>45075</v>
      </c>
      <c r="F57" s="191"/>
      <c r="G57" s="191"/>
      <c r="H57" s="191"/>
      <c r="I57" s="192" t="s">
        <v>105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312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64545</v>
      </c>
      <c r="J58" s="188"/>
      <c r="K58" s="188"/>
      <c r="L58" s="188"/>
      <c r="M58" s="188"/>
      <c r="N58" s="188"/>
    </row>
    <row r="59" spans="1:14" ht="15.75" thickBot="1">
      <c r="A59" s="115"/>
      <c r="B59" s="70"/>
      <c r="C59" s="70"/>
      <c r="D59" s="69"/>
      <c r="E59" s="205" t="s">
        <v>72</v>
      </c>
      <c r="F59" s="205"/>
      <c r="G59" s="205"/>
      <c r="H59" s="205"/>
      <c r="I59" s="188">
        <v>64545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64199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15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675421.9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64545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1678.1429999999998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15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677100.04300000006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15"/>
      <c r="B66" s="71"/>
      <c r="C66" s="71"/>
      <c r="D66" s="115"/>
      <c r="E66" s="202" t="s">
        <v>83</v>
      </c>
      <c r="F66" s="202"/>
      <c r="G66" s="202"/>
      <c r="H66" s="202"/>
      <c r="I66" s="203">
        <v>47676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10.546893923581365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15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64545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45075</v>
      </c>
      <c r="B72" s="211"/>
      <c r="C72" s="211"/>
      <c r="D72" s="115"/>
      <c r="E72" s="202" t="s">
        <v>92</v>
      </c>
      <c r="F72" s="202"/>
      <c r="G72" s="202"/>
      <c r="H72" s="202"/>
      <c r="I72" s="203">
        <v>-50639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15"/>
      <c r="E73" s="115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15"/>
      <c r="E74" s="202" t="s">
        <v>93</v>
      </c>
      <c r="F74" s="202"/>
      <c r="G74" s="202"/>
      <c r="H74" s="202"/>
      <c r="I74" s="203">
        <f>(I66+I67+I68+I69+I70+I72+I75+I71)</f>
        <v>61582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15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15"/>
      <c r="E76" s="115"/>
      <c r="F76" s="77"/>
      <c r="G76" s="112"/>
      <c r="H76" s="112"/>
      <c r="I76" s="113"/>
      <c r="J76" s="113"/>
      <c r="K76" s="113"/>
      <c r="L76" s="113"/>
      <c r="M76" s="113"/>
      <c r="N76" s="80"/>
    </row>
    <row r="77" spans="1:14">
      <c r="A77" s="208" t="s">
        <v>105</v>
      </c>
      <c r="B77" s="208"/>
      <c r="C77" s="208"/>
      <c r="D77" s="115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41150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20024</v>
      </c>
      <c r="J80" s="188"/>
      <c r="K80" s="188"/>
      <c r="L80" s="188"/>
      <c r="M80" s="188"/>
      <c r="N80" s="188"/>
    </row>
    <row r="81" spans="1:14">
      <c r="A81" s="115"/>
      <c r="B81" s="115"/>
      <c r="C81" s="115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312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14"/>
      <c r="F84" s="114"/>
      <c r="G84" s="114"/>
      <c r="H84" s="114"/>
      <c r="I84" s="110"/>
      <c r="J84" s="110"/>
      <c r="K84" s="110"/>
      <c r="L84" s="110"/>
      <c r="M84" s="110"/>
      <c r="N84" s="110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61681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14"/>
      <c r="F86" s="114"/>
      <c r="G86" s="114"/>
      <c r="H86" s="114"/>
      <c r="I86" s="110"/>
      <c r="J86" s="110"/>
      <c r="K86" s="110"/>
      <c r="L86" s="110"/>
      <c r="M86" s="110"/>
      <c r="N86" s="110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99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108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2153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24599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3541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3938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3153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7789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2159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1755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1977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424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245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1023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141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101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307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111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427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200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128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237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572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835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106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263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252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802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67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235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696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335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936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4799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45173</v>
      </c>
      <c r="D43" s="19">
        <f t="shared" si="0"/>
        <v>3159</v>
      </c>
      <c r="E43" s="20">
        <f t="shared" si="0"/>
        <v>621</v>
      </c>
      <c r="F43" s="20">
        <f t="shared" si="0"/>
        <v>669</v>
      </c>
      <c r="G43" s="20">
        <f t="shared" si="0"/>
        <v>1531</v>
      </c>
      <c r="H43" s="20">
        <f t="shared" si="0"/>
        <v>1755</v>
      </c>
      <c r="I43" s="20">
        <f t="shared" si="0"/>
        <v>2761</v>
      </c>
      <c r="J43" s="20">
        <f t="shared" si="0"/>
        <v>4136</v>
      </c>
      <c r="K43" s="21">
        <f t="shared" si="0"/>
        <v>4799</v>
      </c>
      <c r="L43" s="17">
        <f t="shared" si="0"/>
        <v>0</v>
      </c>
      <c r="M43" s="18">
        <f t="shared" si="0"/>
        <v>0</v>
      </c>
      <c r="N43" s="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45173</v>
      </c>
      <c r="D45" s="24">
        <f t="shared" si="1"/>
        <v>3159</v>
      </c>
      <c r="E45" s="25">
        <f t="shared" si="1"/>
        <v>621</v>
      </c>
      <c r="F45" s="25">
        <f t="shared" si="1"/>
        <v>669</v>
      </c>
      <c r="G45" s="25">
        <f t="shared" si="1"/>
        <v>1531</v>
      </c>
      <c r="H45" s="25">
        <f t="shared" si="1"/>
        <v>1755</v>
      </c>
      <c r="I45" s="25">
        <f t="shared" si="1"/>
        <v>2761</v>
      </c>
      <c r="J45" s="25">
        <f t="shared" si="1"/>
        <v>4136</v>
      </c>
      <c r="K45" s="26">
        <f t="shared" si="1"/>
        <v>4799</v>
      </c>
      <c r="L45" s="22">
        <f t="shared" si="1"/>
        <v>0</v>
      </c>
      <c r="M45" s="23">
        <f t="shared" si="1"/>
        <v>0</v>
      </c>
      <c r="N45" s="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42"/>
      <c r="B49" s="43"/>
      <c r="C49" s="43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474316.5</v>
      </c>
      <c r="D50" s="46">
        <f t="shared" si="2"/>
        <v>32221.8</v>
      </c>
      <c r="E50" s="47">
        <f t="shared" si="2"/>
        <v>6334.2</v>
      </c>
      <c r="F50" s="47">
        <f t="shared" si="2"/>
        <v>6823.7999999999993</v>
      </c>
      <c r="G50" s="47">
        <f t="shared" si="2"/>
        <v>15769.300000000001</v>
      </c>
      <c r="H50" s="47">
        <f t="shared" si="2"/>
        <v>18427.5</v>
      </c>
      <c r="I50" s="47">
        <f t="shared" si="2"/>
        <v>28714.400000000001</v>
      </c>
      <c r="J50" s="47">
        <f t="shared" si="2"/>
        <v>43841.599999999999</v>
      </c>
      <c r="K50" s="48">
        <f t="shared" si="2"/>
        <v>49909.599999999999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42"/>
      <c r="B54" s="42"/>
      <c r="C54" s="42"/>
      <c r="D54" s="42"/>
      <c r="E54" s="43"/>
      <c r="F54" s="43"/>
      <c r="G54" s="43"/>
      <c r="H54" s="42"/>
      <c r="I54" s="42"/>
      <c r="J54" s="42"/>
      <c r="K54" s="42"/>
      <c r="L54" s="42"/>
      <c r="M54" s="42"/>
      <c r="N54" s="53"/>
    </row>
    <row r="55" spans="1:14" ht="15.75" thickBot="1">
      <c r="A55" s="15" t="s">
        <v>67</v>
      </c>
      <c r="B55" s="61"/>
      <c r="C55" s="62"/>
      <c r="D55" s="63">
        <f>(D45*D53)</f>
        <v>274.83299999999997</v>
      </c>
      <c r="E55" s="64">
        <f>(E45*E53)</f>
        <v>54.026999999999994</v>
      </c>
      <c r="F55" s="64">
        <f>(F45*F53)</f>
        <v>58.202999999999996</v>
      </c>
      <c r="G55" s="64">
        <f>(G45*G53)</f>
        <v>133.197</v>
      </c>
      <c r="H55" s="64">
        <f t="shared" ref="H55" si="3">(H45*H53)</f>
        <v>152.685</v>
      </c>
      <c r="I55" s="64">
        <f>(I45*I53)</f>
        <v>240.20699999999999</v>
      </c>
      <c r="J55" s="64">
        <f>(J45*J53)</f>
        <v>359.83199999999999</v>
      </c>
      <c r="K55" s="65">
        <f>(K45*K53)</f>
        <v>417.51299999999998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42"/>
      <c r="B56" s="42"/>
      <c r="C56" s="42"/>
      <c r="D56" s="42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64604</v>
      </c>
      <c r="C57" s="190"/>
      <c r="D57" s="69" t="s">
        <v>69</v>
      </c>
      <c r="E57" s="191">
        <v>45049</v>
      </c>
      <c r="F57" s="191"/>
      <c r="G57" s="191"/>
      <c r="H57" s="191"/>
      <c r="I57" s="192" t="s">
        <v>109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350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64612</v>
      </c>
      <c r="J58" s="188"/>
      <c r="K58" s="188"/>
      <c r="L58" s="188"/>
      <c r="M58" s="188"/>
      <c r="N58" s="188"/>
    </row>
    <row r="59" spans="1:14" ht="15.75" thickBot="1">
      <c r="A59" s="42"/>
      <c r="B59" s="70"/>
      <c r="C59" s="70"/>
      <c r="D59" s="69"/>
      <c r="E59" s="205" t="s">
        <v>72</v>
      </c>
      <c r="F59" s="205"/>
      <c r="G59" s="205"/>
      <c r="H59" s="205"/>
      <c r="I59" s="188">
        <v>64612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64254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42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676358.7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64612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1690.4969999999998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42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678049.19699999993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42"/>
      <c r="B66" s="71"/>
      <c r="C66" s="71"/>
      <c r="D66" s="42"/>
      <c r="E66" s="202" t="s">
        <v>83</v>
      </c>
      <c r="F66" s="202"/>
      <c r="G66" s="202"/>
      <c r="H66" s="202"/>
      <c r="I66" s="203">
        <v>40267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10.552637921374544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42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64612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45049</v>
      </c>
      <c r="B72" s="211"/>
      <c r="C72" s="211"/>
      <c r="D72" s="42"/>
      <c r="E72" s="202" t="s">
        <v>92</v>
      </c>
      <c r="F72" s="202"/>
      <c r="G72" s="202"/>
      <c r="H72" s="202"/>
      <c r="I72" s="203">
        <v>-44170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42"/>
      <c r="E73" s="42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42"/>
      <c r="E74" s="202" t="s">
        <v>93</v>
      </c>
      <c r="F74" s="202"/>
      <c r="G74" s="202"/>
      <c r="H74" s="202"/>
      <c r="I74" s="203">
        <f>(I66+I67+I68+I69+I70+I72+I75+I71)</f>
        <v>60709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42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42"/>
      <c r="E76" s="42"/>
      <c r="F76" s="77"/>
      <c r="G76" s="78"/>
      <c r="H76" s="78"/>
      <c r="I76" s="79"/>
      <c r="J76" s="79"/>
      <c r="K76" s="79"/>
      <c r="L76" s="79"/>
      <c r="M76" s="79"/>
      <c r="N76" s="80"/>
    </row>
    <row r="77" spans="1:14">
      <c r="A77" s="208" t="s">
        <v>109</v>
      </c>
      <c r="B77" s="208"/>
      <c r="C77" s="208"/>
      <c r="D77" s="42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43450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17426</v>
      </c>
      <c r="J80" s="188"/>
      <c r="K80" s="188"/>
      <c r="L80" s="188"/>
      <c r="M80" s="188"/>
      <c r="N80" s="188"/>
    </row>
    <row r="81" spans="1:14">
      <c r="A81" s="42"/>
      <c r="B81" s="42"/>
      <c r="C81" s="42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350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84"/>
      <c r="F84" s="84"/>
      <c r="G84" s="84"/>
      <c r="H84" s="84"/>
      <c r="I84" s="85"/>
      <c r="J84" s="85"/>
      <c r="K84" s="85"/>
      <c r="L84" s="85"/>
      <c r="M84" s="85"/>
      <c r="N84" s="8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61421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84"/>
      <c r="F86" s="84"/>
      <c r="G86" s="84"/>
      <c r="H86" s="84"/>
      <c r="I86" s="85"/>
      <c r="J86" s="85"/>
      <c r="K86" s="85"/>
      <c r="L86" s="85"/>
      <c r="M86" s="85"/>
      <c r="N86" s="8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712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140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1950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24231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3395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3822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2765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8701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2268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1735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2089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395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266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1173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148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96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221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291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175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390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0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228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576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905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105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303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314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688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138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234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768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360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1110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4234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11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44864</v>
      </c>
      <c r="D43" s="19">
        <f t="shared" si="0"/>
        <v>3130</v>
      </c>
      <c r="E43" s="20">
        <f t="shared" si="0"/>
        <v>722</v>
      </c>
      <c r="F43" s="20">
        <f t="shared" si="0"/>
        <v>661</v>
      </c>
      <c r="G43" s="20">
        <f t="shared" si="0"/>
        <v>1673</v>
      </c>
      <c r="H43" s="20">
        <f t="shared" si="0"/>
        <v>1735</v>
      </c>
      <c r="I43" s="20">
        <f t="shared" si="0"/>
        <v>2971</v>
      </c>
      <c r="J43" s="20">
        <f t="shared" si="0"/>
        <v>4357</v>
      </c>
      <c r="K43" s="21">
        <f t="shared" si="0"/>
        <v>4234</v>
      </c>
      <c r="L43" s="17">
        <f t="shared" si="0"/>
        <v>0</v>
      </c>
      <c r="M43" s="18">
        <f t="shared" si="0"/>
        <v>0</v>
      </c>
      <c r="N43" s="111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11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44864</v>
      </c>
      <c r="D45" s="24">
        <f t="shared" si="1"/>
        <v>3130</v>
      </c>
      <c r="E45" s="25">
        <f t="shared" si="1"/>
        <v>722</v>
      </c>
      <c r="F45" s="25">
        <f t="shared" si="1"/>
        <v>661</v>
      </c>
      <c r="G45" s="25">
        <f t="shared" si="1"/>
        <v>1673</v>
      </c>
      <c r="H45" s="25">
        <f t="shared" si="1"/>
        <v>1735</v>
      </c>
      <c r="I45" s="25">
        <f t="shared" si="1"/>
        <v>2971</v>
      </c>
      <c r="J45" s="25">
        <f t="shared" si="1"/>
        <v>4357</v>
      </c>
      <c r="K45" s="26">
        <f t="shared" si="1"/>
        <v>4234</v>
      </c>
      <c r="L45" s="22">
        <f t="shared" si="1"/>
        <v>0</v>
      </c>
      <c r="M45" s="23">
        <f t="shared" si="1"/>
        <v>0</v>
      </c>
      <c r="N45" s="111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11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15"/>
      <c r="B49" s="43"/>
      <c r="C49" s="43"/>
      <c r="D49" s="43"/>
      <c r="E49" s="43"/>
      <c r="F49" s="43"/>
      <c r="G49" s="43"/>
      <c r="H49" s="43"/>
      <c r="I49" s="115"/>
      <c r="J49" s="115"/>
      <c r="K49" s="115"/>
      <c r="L49" s="115"/>
      <c r="M49" s="115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471072</v>
      </c>
      <c r="D50" s="46">
        <f t="shared" si="2"/>
        <v>31925.999999999996</v>
      </c>
      <c r="E50" s="47">
        <f t="shared" si="2"/>
        <v>7364.4</v>
      </c>
      <c r="F50" s="47">
        <f t="shared" si="2"/>
        <v>6742.2</v>
      </c>
      <c r="G50" s="47">
        <f t="shared" si="2"/>
        <v>17231.900000000001</v>
      </c>
      <c r="H50" s="47">
        <f t="shared" si="2"/>
        <v>18217.5</v>
      </c>
      <c r="I50" s="47">
        <f t="shared" si="2"/>
        <v>30898.400000000001</v>
      </c>
      <c r="J50" s="47">
        <f t="shared" si="2"/>
        <v>46184.2</v>
      </c>
      <c r="K50" s="48">
        <f t="shared" si="2"/>
        <v>44033.599999999999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15"/>
      <c r="B54" s="115"/>
      <c r="C54" s="115"/>
      <c r="D54" s="115"/>
      <c r="E54" s="43"/>
      <c r="F54" s="43"/>
      <c r="G54" s="43"/>
      <c r="H54" s="115"/>
      <c r="I54" s="115"/>
      <c r="J54" s="115"/>
      <c r="K54" s="115"/>
      <c r="L54" s="115"/>
      <c r="M54" s="115"/>
      <c r="N54" s="53"/>
    </row>
    <row r="55" spans="1:14" ht="15.75" thickBot="1">
      <c r="A55" s="15" t="s">
        <v>67</v>
      </c>
      <c r="B55" s="61"/>
      <c r="C55" s="62"/>
      <c r="D55" s="63">
        <f>(D45*D53)</f>
        <v>272.31</v>
      </c>
      <c r="E55" s="64">
        <f>(E45*E53)</f>
        <v>62.813999999999993</v>
      </c>
      <c r="F55" s="64">
        <f>(F45*F53)</f>
        <v>57.506999999999998</v>
      </c>
      <c r="G55" s="64">
        <f>(G45*G53)</f>
        <v>145.55099999999999</v>
      </c>
      <c r="H55" s="64">
        <f t="shared" ref="H55" si="3">(H45*H53)</f>
        <v>150.94499999999999</v>
      </c>
      <c r="I55" s="64">
        <f>(I45*I53)</f>
        <v>258.47699999999998</v>
      </c>
      <c r="J55" s="64">
        <f>(J45*J53)</f>
        <v>379.05899999999997</v>
      </c>
      <c r="K55" s="65">
        <f>(K45*K53)</f>
        <v>368.35799999999995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15"/>
      <c r="B56" s="115"/>
      <c r="C56" s="115"/>
      <c r="D56" s="115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64347</v>
      </c>
      <c r="C57" s="190"/>
      <c r="D57" s="69" t="s">
        <v>69</v>
      </c>
      <c r="E57" s="191">
        <v>45076</v>
      </c>
      <c r="F57" s="191"/>
      <c r="G57" s="191"/>
      <c r="H57" s="191"/>
      <c r="I57" s="192" t="s">
        <v>107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362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64362</v>
      </c>
      <c r="J58" s="188"/>
      <c r="K58" s="188"/>
      <c r="L58" s="188"/>
      <c r="M58" s="188"/>
      <c r="N58" s="188"/>
    </row>
    <row r="59" spans="1:14" ht="15.75" thickBot="1">
      <c r="A59" s="115"/>
      <c r="B59" s="70"/>
      <c r="C59" s="70"/>
      <c r="D59" s="69"/>
      <c r="E59" s="205" t="s">
        <v>72</v>
      </c>
      <c r="F59" s="205"/>
      <c r="G59" s="205"/>
      <c r="H59" s="205"/>
      <c r="I59" s="188">
        <v>64362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63985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15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673670.2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64362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1695.021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15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675365.2209999999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15"/>
      <c r="B66" s="71"/>
      <c r="C66" s="71"/>
      <c r="D66" s="115"/>
      <c r="E66" s="202" t="s">
        <v>83</v>
      </c>
      <c r="F66" s="202"/>
      <c r="G66" s="202"/>
      <c r="H66" s="202"/>
      <c r="I66" s="203">
        <v>50639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10.555055419238883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15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64362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195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45076</v>
      </c>
      <c r="B72" s="211"/>
      <c r="C72" s="211"/>
      <c r="D72" s="115"/>
      <c r="E72" s="202" t="s">
        <v>92</v>
      </c>
      <c r="F72" s="202"/>
      <c r="G72" s="202"/>
      <c r="H72" s="202"/>
      <c r="I72" s="203">
        <v>-49500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15"/>
      <c r="E73" s="115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15"/>
      <c r="E74" s="202" t="s">
        <v>93</v>
      </c>
      <c r="F74" s="202"/>
      <c r="G74" s="202"/>
      <c r="H74" s="202"/>
      <c r="I74" s="203">
        <f>(I66+I67+I68+I69+I70+I72+I75+I71)</f>
        <v>65501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15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15"/>
      <c r="E76" s="115"/>
      <c r="F76" s="77"/>
      <c r="G76" s="112"/>
      <c r="H76" s="112"/>
      <c r="I76" s="113"/>
      <c r="J76" s="113"/>
      <c r="K76" s="113"/>
      <c r="L76" s="113"/>
      <c r="M76" s="113"/>
      <c r="N76" s="80"/>
    </row>
    <row r="77" spans="1:14">
      <c r="A77" s="208" t="s">
        <v>107</v>
      </c>
      <c r="B77" s="208"/>
      <c r="C77" s="208"/>
      <c r="D77" s="115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47000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16991</v>
      </c>
      <c r="J80" s="188"/>
      <c r="K80" s="188"/>
      <c r="L80" s="188"/>
      <c r="M80" s="188"/>
      <c r="N80" s="188"/>
    </row>
    <row r="81" spans="1:14">
      <c r="A81" s="115"/>
      <c r="B81" s="115"/>
      <c r="C81" s="115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362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14"/>
      <c r="F84" s="114"/>
      <c r="G84" s="114"/>
      <c r="H84" s="114"/>
      <c r="I84" s="110"/>
      <c r="J84" s="110"/>
      <c r="K84" s="110"/>
      <c r="L84" s="110"/>
      <c r="M84" s="110"/>
      <c r="N84" s="110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64548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14"/>
      <c r="F86" s="114"/>
      <c r="G86" s="114"/>
      <c r="H86" s="114"/>
      <c r="I86" s="110"/>
      <c r="J86" s="110"/>
      <c r="K86" s="110"/>
      <c r="L86" s="110"/>
      <c r="M86" s="110"/>
      <c r="N86" s="110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-953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24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141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1989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24066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3550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3744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2735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8691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2324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1731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2110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393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264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1158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162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96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198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143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176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400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405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123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159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264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579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912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306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314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668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48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226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759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393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1139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4307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11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44775</v>
      </c>
      <c r="D43" s="19">
        <f t="shared" si="0"/>
        <v>3372</v>
      </c>
      <c r="E43" s="20">
        <f t="shared" si="0"/>
        <v>720</v>
      </c>
      <c r="F43" s="20">
        <f t="shared" si="0"/>
        <v>657</v>
      </c>
      <c r="G43" s="20">
        <f t="shared" si="0"/>
        <v>1671</v>
      </c>
      <c r="H43" s="20">
        <f t="shared" si="0"/>
        <v>1731</v>
      </c>
      <c r="I43" s="20">
        <f t="shared" si="0"/>
        <v>2965</v>
      </c>
      <c r="J43" s="20">
        <f t="shared" si="0"/>
        <v>4434</v>
      </c>
      <c r="K43" s="21">
        <f t="shared" si="0"/>
        <v>4307</v>
      </c>
      <c r="L43" s="17">
        <f t="shared" si="0"/>
        <v>0</v>
      </c>
      <c r="M43" s="18">
        <f t="shared" si="0"/>
        <v>0</v>
      </c>
      <c r="N43" s="111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111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44775</v>
      </c>
      <c r="D45" s="24">
        <f t="shared" si="1"/>
        <v>3372</v>
      </c>
      <c r="E45" s="25">
        <f t="shared" si="1"/>
        <v>720</v>
      </c>
      <c r="F45" s="25">
        <f t="shared" si="1"/>
        <v>657</v>
      </c>
      <c r="G45" s="25">
        <f t="shared" si="1"/>
        <v>1671</v>
      </c>
      <c r="H45" s="25">
        <f t="shared" si="1"/>
        <v>1731</v>
      </c>
      <c r="I45" s="25">
        <f t="shared" si="1"/>
        <v>2965</v>
      </c>
      <c r="J45" s="25">
        <f t="shared" si="1"/>
        <v>4434</v>
      </c>
      <c r="K45" s="26">
        <f t="shared" si="1"/>
        <v>4307</v>
      </c>
      <c r="L45" s="22">
        <f t="shared" si="1"/>
        <v>0</v>
      </c>
      <c r="M45" s="23">
        <f t="shared" si="1"/>
        <v>0</v>
      </c>
      <c r="N45" s="111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11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115"/>
      <c r="B49" s="43"/>
      <c r="C49" s="43"/>
      <c r="D49" s="43"/>
      <c r="E49" s="43"/>
      <c r="F49" s="43"/>
      <c r="G49" s="43"/>
      <c r="H49" s="43"/>
      <c r="I49" s="115"/>
      <c r="J49" s="115"/>
      <c r="K49" s="115"/>
      <c r="L49" s="115"/>
      <c r="M49" s="115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470137.5</v>
      </c>
      <c r="D50" s="46">
        <f t="shared" si="2"/>
        <v>34394.399999999994</v>
      </c>
      <c r="E50" s="47">
        <f t="shared" si="2"/>
        <v>7343.9999999999991</v>
      </c>
      <c r="F50" s="47">
        <f t="shared" si="2"/>
        <v>6701.4</v>
      </c>
      <c r="G50" s="47">
        <f t="shared" si="2"/>
        <v>17211.300000000003</v>
      </c>
      <c r="H50" s="47">
        <f t="shared" si="2"/>
        <v>18175.5</v>
      </c>
      <c r="I50" s="47">
        <f t="shared" si="2"/>
        <v>30836</v>
      </c>
      <c r="J50" s="47">
        <f t="shared" si="2"/>
        <v>47000.4</v>
      </c>
      <c r="K50" s="48">
        <f t="shared" si="2"/>
        <v>44792.800000000003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115"/>
      <c r="B54" s="115"/>
      <c r="C54" s="115"/>
      <c r="D54" s="115"/>
      <c r="E54" s="43"/>
      <c r="F54" s="43"/>
      <c r="G54" s="43"/>
      <c r="H54" s="115"/>
      <c r="I54" s="115"/>
      <c r="J54" s="115"/>
      <c r="K54" s="115"/>
      <c r="L54" s="115"/>
      <c r="M54" s="115"/>
      <c r="N54" s="53"/>
    </row>
    <row r="55" spans="1:14" ht="15.75" thickBot="1">
      <c r="A55" s="15" t="s">
        <v>67</v>
      </c>
      <c r="B55" s="61"/>
      <c r="C55" s="62"/>
      <c r="D55" s="63">
        <f>(D45*D53)</f>
        <v>293.36399999999998</v>
      </c>
      <c r="E55" s="64">
        <f>(E45*E53)</f>
        <v>62.639999999999993</v>
      </c>
      <c r="F55" s="64">
        <f>(F45*F53)</f>
        <v>57.158999999999999</v>
      </c>
      <c r="G55" s="64">
        <f>(G45*G53)</f>
        <v>145.37699999999998</v>
      </c>
      <c r="H55" s="64">
        <f t="shared" ref="H55" si="3">(H45*H53)</f>
        <v>150.59699999999998</v>
      </c>
      <c r="I55" s="64">
        <f>(I45*I53)</f>
        <v>257.95499999999998</v>
      </c>
      <c r="J55" s="64">
        <f>(J45*J53)</f>
        <v>385.75799999999998</v>
      </c>
      <c r="K55" s="65">
        <f>(K45*K53)</f>
        <v>374.70899999999995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115"/>
      <c r="B56" s="115"/>
      <c r="C56" s="115"/>
      <c r="D56" s="115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64632</v>
      </c>
      <c r="C57" s="190"/>
      <c r="D57" s="69" t="s">
        <v>69</v>
      </c>
      <c r="E57" s="191">
        <v>45077</v>
      </c>
      <c r="F57" s="191"/>
      <c r="G57" s="191"/>
      <c r="H57" s="191"/>
      <c r="I57" s="192" t="s">
        <v>109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337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64631</v>
      </c>
      <c r="J58" s="188"/>
      <c r="K58" s="188"/>
      <c r="L58" s="188"/>
      <c r="M58" s="188"/>
      <c r="N58" s="188"/>
    </row>
    <row r="59" spans="1:14" ht="15.75" thickBot="1">
      <c r="A59" s="115"/>
      <c r="B59" s="70"/>
      <c r="C59" s="70"/>
      <c r="D59" s="69"/>
      <c r="E59" s="205" t="s">
        <v>72</v>
      </c>
      <c r="F59" s="205"/>
      <c r="G59" s="205"/>
      <c r="H59" s="205"/>
      <c r="I59" s="188">
        <v>64631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64295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115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676593.30000000016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64631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1727.5589999999997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115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678320.85900000017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115"/>
      <c r="B66" s="71"/>
      <c r="C66" s="71"/>
      <c r="D66" s="115"/>
      <c r="E66" s="202" t="s">
        <v>83</v>
      </c>
      <c r="F66" s="202"/>
      <c r="G66" s="202"/>
      <c r="H66" s="202"/>
      <c r="I66" s="203">
        <v>49500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10.550133898436895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115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64631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505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45077</v>
      </c>
      <c r="B72" s="211"/>
      <c r="C72" s="211"/>
      <c r="D72" s="115"/>
      <c r="E72" s="202" t="s">
        <v>92</v>
      </c>
      <c r="F72" s="202"/>
      <c r="G72" s="202"/>
      <c r="H72" s="202"/>
      <c r="I72" s="203">
        <v>-45777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115"/>
      <c r="E73" s="115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115"/>
      <c r="E74" s="202" t="s">
        <v>93</v>
      </c>
      <c r="F74" s="202"/>
      <c r="G74" s="202"/>
      <c r="H74" s="202"/>
      <c r="I74" s="203">
        <f>(I66+I67+I68+I69+I70+I72+I75+I71)</f>
        <v>68354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115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115"/>
      <c r="E76" s="115"/>
      <c r="F76" s="77"/>
      <c r="G76" s="112"/>
      <c r="H76" s="112"/>
      <c r="I76" s="113"/>
      <c r="J76" s="113"/>
      <c r="K76" s="113"/>
      <c r="L76" s="113"/>
      <c r="M76" s="113"/>
      <c r="N76" s="80"/>
    </row>
    <row r="77" spans="1:14">
      <c r="A77" s="208" t="s">
        <v>109</v>
      </c>
      <c r="B77" s="208"/>
      <c r="C77" s="208"/>
      <c r="D77" s="115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41900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55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25598</v>
      </c>
      <c r="J80" s="188"/>
      <c r="K80" s="188"/>
      <c r="L80" s="188"/>
      <c r="M80" s="188"/>
      <c r="N80" s="188"/>
    </row>
    <row r="81" spans="1:14">
      <c r="A81" s="115"/>
      <c r="B81" s="115"/>
      <c r="C81" s="115"/>
      <c r="D81" s="83"/>
      <c r="E81" s="205" t="s">
        <v>99</v>
      </c>
      <c r="F81" s="205"/>
      <c r="G81" s="205"/>
      <c r="H81" s="205"/>
      <c r="I81" s="188">
        <v>450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337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114"/>
      <c r="F84" s="114"/>
      <c r="G84" s="114"/>
      <c r="H84" s="114"/>
      <c r="I84" s="110"/>
      <c r="J84" s="110"/>
      <c r="K84" s="110"/>
      <c r="L84" s="110"/>
      <c r="M84" s="110"/>
      <c r="N84" s="110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68340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114"/>
      <c r="F86" s="114"/>
      <c r="G86" s="114"/>
      <c r="H86" s="114"/>
      <c r="I86" s="110"/>
      <c r="J86" s="110"/>
      <c r="K86" s="110"/>
      <c r="L86" s="110"/>
      <c r="M86" s="110"/>
      <c r="N86" s="110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-14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B1:T37"/>
  <sheetViews>
    <sheetView workbookViewId="0">
      <selection activeCell="R34" sqref="R34"/>
    </sheetView>
  </sheetViews>
  <sheetFormatPr defaultRowHeight="15"/>
  <cols>
    <col min="1" max="1" width="4" style="159" customWidth="1"/>
    <col min="2" max="2" width="11" style="159" bestFit="1" customWidth="1"/>
    <col min="3" max="3" width="1.140625" style="159" customWidth="1"/>
    <col min="4" max="4" width="10.5703125" style="159" customWidth="1"/>
    <col min="5" max="5" width="1.140625" style="159" customWidth="1"/>
    <col min="6" max="6" width="9" style="159" customWidth="1"/>
    <col min="7" max="7" width="1.140625" style="159" customWidth="1"/>
    <col min="8" max="8" width="14" style="159" customWidth="1"/>
    <col min="9" max="9" width="1.140625" style="159" customWidth="1"/>
    <col min="10" max="10" width="14.5703125" style="159" bestFit="1" customWidth="1"/>
    <col min="11" max="11" width="1.140625" style="159" customWidth="1"/>
    <col min="12" max="12" width="13.28515625" style="159" bestFit="1" customWidth="1"/>
    <col min="13" max="13" width="1.140625" style="159" customWidth="1"/>
    <col min="14" max="14" width="12.5703125" style="159" bestFit="1" customWidth="1"/>
    <col min="15" max="15" width="1.140625" style="159" customWidth="1"/>
    <col min="16" max="16" width="16.85546875" style="159" bestFit="1" customWidth="1"/>
    <col min="17" max="17" width="1.140625" style="159" customWidth="1"/>
    <col min="18" max="18" width="7.42578125" style="159" bestFit="1" customWidth="1"/>
    <col min="19" max="19" width="1.140625" style="159" customWidth="1"/>
    <col min="20" max="20" width="7.28515625" style="159" customWidth="1"/>
    <col min="21" max="16384" width="9.140625" style="159"/>
  </cols>
  <sheetData>
    <row r="1" spans="2:20" s="158" customFormat="1" ht="15.75" thickBot="1">
      <c r="B1" s="157" t="s">
        <v>142</v>
      </c>
      <c r="D1" s="157" t="s">
        <v>143</v>
      </c>
      <c r="F1" s="157" t="s">
        <v>144</v>
      </c>
      <c r="H1" s="157" t="s">
        <v>145</v>
      </c>
      <c r="J1" s="157" t="s">
        <v>76</v>
      </c>
      <c r="L1" s="157" t="s">
        <v>146</v>
      </c>
      <c r="N1" s="157" t="s">
        <v>147</v>
      </c>
      <c r="P1" s="157" t="s">
        <v>148</v>
      </c>
      <c r="R1" s="157" t="s">
        <v>149</v>
      </c>
      <c r="T1" s="157" t="s">
        <v>150</v>
      </c>
    </row>
    <row r="2" spans="2:20" ht="15.75" thickBot="1"/>
    <row r="3" spans="2:20">
      <c r="B3" s="160">
        <v>45047</v>
      </c>
      <c r="D3" s="161">
        <v>63660</v>
      </c>
      <c r="E3" s="162"/>
      <c r="F3" s="161">
        <v>232</v>
      </c>
      <c r="H3" s="161">
        <v>63428</v>
      </c>
      <c r="J3" s="161">
        <v>666465.6</v>
      </c>
      <c r="L3" s="161">
        <v>1654.91</v>
      </c>
      <c r="N3" s="161">
        <v>668120.51</v>
      </c>
      <c r="P3" s="163">
        <v>10.5335</v>
      </c>
      <c r="R3" s="164">
        <v>634</v>
      </c>
      <c r="T3" s="165">
        <v>716</v>
      </c>
    </row>
    <row r="4" spans="2:20">
      <c r="B4" s="166">
        <v>45048</v>
      </c>
      <c r="D4" s="167">
        <v>64322</v>
      </c>
      <c r="E4" s="168"/>
      <c r="F4" s="167">
        <v>332</v>
      </c>
      <c r="H4" s="167">
        <v>63990</v>
      </c>
      <c r="J4" s="167">
        <v>673340.3</v>
      </c>
      <c r="L4" s="167">
        <v>1697.89</v>
      </c>
      <c r="N4" s="167">
        <v>675038.19</v>
      </c>
      <c r="P4" s="169">
        <v>10.549099999999999</v>
      </c>
      <c r="R4" s="170">
        <v>195</v>
      </c>
      <c r="T4" s="171">
        <v>1174</v>
      </c>
    </row>
    <row r="5" spans="2:20">
      <c r="B5" s="166">
        <v>45049</v>
      </c>
      <c r="D5" s="167">
        <v>64604</v>
      </c>
      <c r="E5" s="168"/>
      <c r="F5" s="167">
        <v>350</v>
      </c>
      <c r="H5" s="167">
        <v>34254</v>
      </c>
      <c r="J5" s="167">
        <v>676358.7</v>
      </c>
      <c r="L5" s="167">
        <v>1690.5</v>
      </c>
      <c r="N5" s="167">
        <v>678049.2</v>
      </c>
      <c r="P5" s="169">
        <v>10.5526</v>
      </c>
      <c r="R5" s="170">
        <v>195</v>
      </c>
      <c r="T5" s="171">
        <v>712</v>
      </c>
    </row>
    <row r="6" spans="2:20">
      <c r="B6" s="166">
        <v>45050</v>
      </c>
      <c r="D6" s="167">
        <v>64782</v>
      </c>
      <c r="E6" s="168"/>
      <c r="F6" s="167">
        <v>375</v>
      </c>
      <c r="H6" s="167">
        <v>64407</v>
      </c>
      <c r="J6" s="167">
        <v>678194.6</v>
      </c>
      <c r="L6" s="167">
        <v>1697.54</v>
      </c>
      <c r="N6" s="167">
        <v>679892.14</v>
      </c>
      <c r="P6" s="169">
        <v>10.5562</v>
      </c>
      <c r="R6" s="170">
        <v>615</v>
      </c>
      <c r="T6" s="171">
        <v>589</v>
      </c>
    </row>
    <row r="7" spans="2:20">
      <c r="B7" s="166">
        <v>45051</v>
      </c>
      <c r="D7" s="167">
        <v>64383</v>
      </c>
      <c r="E7" s="168"/>
      <c r="F7" s="167">
        <v>394</v>
      </c>
      <c r="H7" s="167">
        <v>63989</v>
      </c>
      <c r="J7" s="167">
        <v>673993.2</v>
      </c>
      <c r="L7" s="167">
        <v>1686.41</v>
      </c>
      <c r="N7" s="167">
        <v>675679.61</v>
      </c>
      <c r="P7" s="169">
        <v>10.5593</v>
      </c>
      <c r="R7" s="170">
        <v>538</v>
      </c>
      <c r="T7" s="171">
        <v>925</v>
      </c>
    </row>
    <row r="8" spans="2:20">
      <c r="B8" s="166">
        <v>45052</v>
      </c>
      <c r="D8" s="167">
        <v>63867</v>
      </c>
      <c r="E8" s="168"/>
      <c r="F8" s="167">
        <v>300</v>
      </c>
      <c r="H8" s="167">
        <v>63567</v>
      </c>
      <c r="J8" s="167">
        <v>668689.6</v>
      </c>
      <c r="L8" s="167">
        <v>1637.25</v>
      </c>
      <c r="N8" s="167">
        <v>670326.85</v>
      </c>
      <c r="P8" s="169">
        <v>10.545199999999999</v>
      </c>
      <c r="R8" s="170">
        <v>440</v>
      </c>
      <c r="T8" s="171">
        <v>960</v>
      </c>
    </row>
    <row r="9" spans="2:20">
      <c r="B9" s="166">
        <v>45053</v>
      </c>
      <c r="D9" s="167">
        <v>63270</v>
      </c>
      <c r="E9" s="168"/>
      <c r="F9" s="167">
        <v>397</v>
      </c>
      <c r="H9" s="167">
        <v>62873</v>
      </c>
      <c r="J9" s="167">
        <v>662270.69999999995</v>
      </c>
      <c r="L9" s="167">
        <v>1665.53</v>
      </c>
      <c r="N9" s="167">
        <v>663936.23</v>
      </c>
      <c r="P9" s="169">
        <v>10.56</v>
      </c>
      <c r="R9" s="170">
        <v>600</v>
      </c>
      <c r="T9" s="171">
        <v>998</v>
      </c>
    </row>
    <row r="10" spans="2:20">
      <c r="B10" s="166">
        <v>45054</v>
      </c>
      <c r="D10" s="167">
        <v>62714</v>
      </c>
      <c r="E10" s="168"/>
      <c r="F10" s="167">
        <v>375</v>
      </c>
      <c r="H10" s="167">
        <v>62339</v>
      </c>
      <c r="J10" s="167">
        <v>656632.9</v>
      </c>
      <c r="L10" s="167">
        <v>1611.33</v>
      </c>
      <c r="N10" s="167">
        <v>658244.23</v>
      </c>
      <c r="P10" s="169">
        <v>10.559100000000001</v>
      </c>
      <c r="R10" s="170">
        <v>340</v>
      </c>
      <c r="T10" s="171">
        <v>865</v>
      </c>
    </row>
    <row r="11" spans="2:20">
      <c r="B11" s="166">
        <v>45055</v>
      </c>
      <c r="D11" s="167">
        <v>64742</v>
      </c>
      <c r="E11" s="168"/>
      <c r="F11" s="167">
        <v>375</v>
      </c>
      <c r="H11" s="167">
        <v>64367</v>
      </c>
      <c r="J11" s="167">
        <v>677659.3</v>
      </c>
      <c r="L11" s="167">
        <v>1699.11</v>
      </c>
      <c r="N11" s="167">
        <v>679358.41</v>
      </c>
      <c r="P11" s="169">
        <v>10.554500000000001</v>
      </c>
      <c r="R11" s="170">
        <v>0</v>
      </c>
      <c r="T11" s="171">
        <v>146</v>
      </c>
    </row>
    <row r="12" spans="2:20">
      <c r="B12" s="166">
        <v>45056</v>
      </c>
      <c r="D12" s="167">
        <v>64338</v>
      </c>
      <c r="E12" s="168"/>
      <c r="F12" s="167">
        <v>263</v>
      </c>
      <c r="H12" s="167">
        <v>64075</v>
      </c>
      <c r="J12" s="167">
        <v>673528</v>
      </c>
      <c r="L12" s="167">
        <v>1660.57</v>
      </c>
      <c r="N12" s="167">
        <v>675188.57</v>
      </c>
      <c r="P12" s="169">
        <v>10.5375</v>
      </c>
      <c r="R12" s="170">
        <v>570</v>
      </c>
      <c r="T12" s="171">
        <v>833</v>
      </c>
    </row>
    <row r="13" spans="2:20">
      <c r="B13" s="166">
        <v>45057</v>
      </c>
      <c r="D13" s="167">
        <v>64586</v>
      </c>
      <c r="E13" s="168"/>
      <c r="F13" s="167">
        <v>281</v>
      </c>
      <c r="H13" s="167">
        <v>64305</v>
      </c>
      <c r="J13" s="167">
        <v>676145.8</v>
      </c>
      <c r="L13" s="167">
        <v>1666.05</v>
      </c>
      <c r="N13" s="167">
        <v>677811.05</v>
      </c>
      <c r="P13" s="169">
        <v>10.5406</v>
      </c>
      <c r="R13" s="170">
        <v>450</v>
      </c>
      <c r="T13" s="171">
        <v>731</v>
      </c>
    </row>
    <row r="14" spans="2:20">
      <c r="B14" s="166">
        <v>45058</v>
      </c>
      <c r="D14" s="167">
        <v>63908</v>
      </c>
      <c r="E14" s="168"/>
      <c r="F14" s="167">
        <v>281</v>
      </c>
      <c r="H14" s="167">
        <v>63627</v>
      </c>
      <c r="J14" s="167">
        <v>669040</v>
      </c>
      <c r="L14" s="167">
        <v>1667.01</v>
      </c>
      <c r="N14" s="167">
        <v>670707.01</v>
      </c>
      <c r="P14" s="169">
        <v>10.5412</v>
      </c>
      <c r="R14" s="170">
        <v>0</v>
      </c>
      <c r="T14" s="171">
        <v>281</v>
      </c>
    </row>
    <row r="15" spans="2:20">
      <c r="B15" s="166">
        <v>45059</v>
      </c>
      <c r="D15" s="167">
        <v>64079</v>
      </c>
      <c r="E15" s="168"/>
      <c r="F15" s="167">
        <v>225</v>
      </c>
      <c r="H15" s="167">
        <v>63854</v>
      </c>
      <c r="J15" s="167">
        <v>670853.69999999995</v>
      </c>
      <c r="L15" s="167">
        <v>1667.62</v>
      </c>
      <c r="N15" s="167">
        <v>672521.32</v>
      </c>
      <c r="P15" s="169">
        <v>10.5322</v>
      </c>
      <c r="R15" s="170">
        <v>105</v>
      </c>
      <c r="T15" s="171">
        <v>330</v>
      </c>
    </row>
    <row r="16" spans="2:20">
      <c r="B16" s="166">
        <v>45060</v>
      </c>
      <c r="D16" s="167">
        <v>63209</v>
      </c>
      <c r="E16" s="168"/>
      <c r="F16" s="167">
        <v>281</v>
      </c>
      <c r="H16" s="167">
        <v>62928</v>
      </c>
      <c r="J16" s="167">
        <v>661714.4</v>
      </c>
      <c r="L16" s="167">
        <v>1665.27</v>
      </c>
      <c r="N16" s="167">
        <v>663379.67000000004</v>
      </c>
      <c r="P16" s="169">
        <v>10.5419</v>
      </c>
      <c r="R16" s="170">
        <v>130</v>
      </c>
      <c r="T16" s="171">
        <v>274</v>
      </c>
    </row>
    <row r="17" spans="2:20">
      <c r="B17" s="166">
        <v>45061</v>
      </c>
      <c r="D17" s="167">
        <v>64421</v>
      </c>
      <c r="E17" s="168"/>
      <c r="F17" s="167">
        <v>188</v>
      </c>
      <c r="H17" s="167">
        <v>64233</v>
      </c>
      <c r="J17" s="167">
        <v>674458.9</v>
      </c>
      <c r="L17" s="167">
        <v>1656.74</v>
      </c>
      <c r="N17" s="167">
        <v>676115.64</v>
      </c>
      <c r="P17" s="169">
        <v>10.526</v>
      </c>
      <c r="R17" s="170">
        <v>220</v>
      </c>
      <c r="T17" s="171">
        <v>861</v>
      </c>
    </row>
    <row r="18" spans="2:20">
      <c r="B18" s="166">
        <v>45062</v>
      </c>
      <c r="D18" s="167">
        <v>64686</v>
      </c>
      <c r="E18" s="168"/>
      <c r="F18" s="167">
        <v>231</v>
      </c>
      <c r="H18" s="167">
        <v>64455</v>
      </c>
      <c r="J18" s="167">
        <v>677203.6</v>
      </c>
      <c r="L18" s="167">
        <v>1679.1</v>
      </c>
      <c r="N18" s="167">
        <v>678882.7</v>
      </c>
      <c r="P18" s="169">
        <v>10.5327</v>
      </c>
      <c r="R18" s="170">
        <v>285</v>
      </c>
      <c r="T18" s="171">
        <v>700</v>
      </c>
    </row>
    <row r="19" spans="2:20">
      <c r="B19" s="166">
        <v>45063</v>
      </c>
      <c r="D19" s="167">
        <v>64559</v>
      </c>
      <c r="E19" s="168"/>
      <c r="F19" s="167">
        <v>256</v>
      </c>
      <c r="H19" s="167">
        <v>64303</v>
      </c>
      <c r="J19" s="167">
        <v>675880.3</v>
      </c>
      <c r="L19" s="167">
        <v>1670.57</v>
      </c>
      <c r="N19" s="167">
        <v>677550.87</v>
      </c>
      <c r="P19" s="169">
        <v>10.536799999999999</v>
      </c>
      <c r="R19" s="170">
        <v>285</v>
      </c>
      <c r="T19" s="171">
        <v>819</v>
      </c>
    </row>
    <row r="20" spans="2:20">
      <c r="B20" s="166">
        <v>45064</v>
      </c>
      <c r="D20" s="167">
        <v>65220</v>
      </c>
      <c r="E20" s="168"/>
      <c r="F20" s="167">
        <v>425</v>
      </c>
      <c r="H20" s="167">
        <v>64795</v>
      </c>
      <c r="J20" s="167">
        <v>682797.8</v>
      </c>
      <c r="L20" s="167">
        <v>1684.06</v>
      </c>
      <c r="N20" s="167">
        <v>684481.86</v>
      </c>
      <c r="P20" s="169">
        <v>10.563800000000001</v>
      </c>
      <c r="R20" s="170">
        <v>220</v>
      </c>
      <c r="T20" s="171">
        <v>-49</v>
      </c>
    </row>
    <row r="21" spans="2:20">
      <c r="B21" s="166">
        <v>45065</v>
      </c>
      <c r="D21" s="167">
        <v>85078</v>
      </c>
      <c r="E21" s="168"/>
      <c r="F21" s="167">
        <v>413</v>
      </c>
      <c r="H21" s="167">
        <v>84665</v>
      </c>
      <c r="J21" s="167">
        <v>897279.4</v>
      </c>
      <c r="L21" s="167">
        <v>1692.06</v>
      </c>
      <c r="N21" s="167">
        <v>892971.46</v>
      </c>
      <c r="P21" s="169">
        <v>10.5471</v>
      </c>
      <c r="R21" s="170">
        <v>0</v>
      </c>
      <c r="T21" s="171">
        <v>723</v>
      </c>
    </row>
    <row r="22" spans="2:20">
      <c r="B22" s="166">
        <v>45066</v>
      </c>
      <c r="D22" s="167">
        <v>85142</v>
      </c>
      <c r="E22" s="168"/>
      <c r="F22" s="167">
        <v>494</v>
      </c>
      <c r="H22" s="167">
        <v>84648</v>
      </c>
      <c r="J22" s="167">
        <v>891985.2</v>
      </c>
      <c r="L22" s="167">
        <v>1695.02</v>
      </c>
      <c r="N22" s="167">
        <v>893680.22</v>
      </c>
      <c r="P22" s="169">
        <v>10.557600000000001</v>
      </c>
      <c r="R22" s="170">
        <v>285</v>
      </c>
      <c r="T22" s="171">
        <v>480</v>
      </c>
    </row>
    <row r="23" spans="2:20">
      <c r="B23" s="166">
        <v>45067</v>
      </c>
      <c r="D23" s="167">
        <v>89340</v>
      </c>
      <c r="E23" s="168"/>
      <c r="F23" s="167">
        <v>485</v>
      </c>
      <c r="H23" s="167">
        <v>88855</v>
      </c>
      <c r="J23" s="167">
        <v>936020.2</v>
      </c>
      <c r="L23" s="167">
        <v>1730</v>
      </c>
      <c r="N23" s="167">
        <v>937750.2</v>
      </c>
      <c r="P23" s="169">
        <v>10.553699999999999</v>
      </c>
      <c r="R23" s="170">
        <v>260</v>
      </c>
      <c r="T23" s="171">
        <v>281</v>
      </c>
    </row>
    <row r="24" spans="2:20">
      <c r="B24" s="166">
        <v>45068</v>
      </c>
      <c r="D24" s="167">
        <v>64600</v>
      </c>
      <c r="E24" s="168"/>
      <c r="F24" s="167">
        <v>456</v>
      </c>
      <c r="H24" s="167">
        <v>64144</v>
      </c>
      <c r="J24" s="167">
        <v>676289.2</v>
      </c>
      <c r="L24" s="167">
        <v>1699.55</v>
      </c>
      <c r="N24" s="167">
        <v>677988.75</v>
      </c>
      <c r="P24" s="169">
        <v>10.569800000000001</v>
      </c>
      <c r="R24" s="170">
        <v>130</v>
      </c>
      <c r="T24" s="171">
        <v>990</v>
      </c>
    </row>
    <row r="25" spans="2:20">
      <c r="B25" s="166">
        <v>45069</v>
      </c>
      <c r="D25" s="167">
        <v>64549</v>
      </c>
      <c r="E25" s="168"/>
      <c r="F25" s="167">
        <v>450</v>
      </c>
      <c r="H25" s="167">
        <v>64099</v>
      </c>
      <c r="J25" s="167">
        <v>675715.9</v>
      </c>
      <c r="L25" s="167">
        <v>1721.12</v>
      </c>
      <c r="N25" s="167">
        <v>677437.02</v>
      </c>
      <c r="P25" s="169">
        <v>10.5686</v>
      </c>
      <c r="R25" s="170">
        <v>0</v>
      </c>
      <c r="T25" s="171">
        <v>1479</v>
      </c>
    </row>
    <row r="26" spans="2:20">
      <c r="B26" s="166">
        <v>45070</v>
      </c>
      <c r="D26" s="167">
        <v>90519</v>
      </c>
      <c r="E26" s="168"/>
      <c r="F26" s="167">
        <v>431</v>
      </c>
      <c r="H26" s="167">
        <v>90088</v>
      </c>
      <c r="J26" s="167">
        <v>948458.2</v>
      </c>
      <c r="L26" s="167">
        <v>1708.42</v>
      </c>
      <c r="N26" s="167">
        <v>950166.62</v>
      </c>
      <c r="P26" s="169">
        <v>10.5471</v>
      </c>
      <c r="R26" s="170">
        <v>0</v>
      </c>
      <c r="T26" s="171">
        <v>990</v>
      </c>
    </row>
    <row r="27" spans="2:20">
      <c r="B27" s="166">
        <v>45071</v>
      </c>
      <c r="D27" s="167">
        <v>91802</v>
      </c>
      <c r="E27" s="168"/>
      <c r="F27" s="167">
        <v>569</v>
      </c>
      <c r="H27" s="167">
        <v>91233</v>
      </c>
      <c r="J27" s="167">
        <v>961886.7</v>
      </c>
      <c r="L27" s="167">
        <v>1741.57</v>
      </c>
      <c r="N27" s="167">
        <v>963628.27</v>
      </c>
      <c r="P27" s="169">
        <v>10.5623</v>
      </c>
      <c r="R27" s="170">
        <v>195</v>
      </c>
      <c r="T27" s="171">
        <v>983</v>
      </c>
    </row>
    <row r="28" spans="2:20">
      <c r="B28" s="166">
        <v>45072</v>
      </c>
      <c r="D28" s="167">
        <v>75818</v>
      </c>
      <c r="E28" s="168"/>
      <c r="F28" s="167">
        <v>425</v>
      </c>
      <c r="H28" s="167">
        <v>75393</v>
      </c>
      <c r="J28" s="167">
        <v>794061.4</v>
      </c>
      <c r="L28" s="167">
        <v>1728.17</v>
      </c>
      <c r="N28" s="167">
        <v>795789.57</v>
      </c>
      <c r="P28" s="169">
        <v>10.555199999999999</v>
      </c>
      <c r="R28" s="170">
        <v>130</v>
      </c>
      <c r="T28" s="171">
        <v>826</v>
      </c>
    </row>
    <row r="29" spans="2:20">
      <c r="B29" s="166">
        <v>45073</v>
      </c>
      <c r="D29" s="167">
        <v>64265</v>
      </c>
      <c r="E29" s="168"/>
      <c r="F29" s="167">
        <v>319</v>
      </c>
      <c r="H29" s="167">
        <v>63946</v>
      </c>
      <c r="J29" s="167">
        <v>672876.7</v>
      </c>
      <c r="L29" s="167">
        <v>1677.01</v>
      </c>
      <c r="N29" s="167">
        <v>674553.71</v>
      </c>
      <c r="P29" s="169">
        <v>10.5488</v>
      </c>
      <c r="R29" s="170">
        <v>739</v>
      </c>
      <c r="T29" s="171">
        <v>144</v>
      </c>
    </row>
    <row r="30" spans="2:20">
      <c r="B30" s="166">
        <v>45074</v>
      </c>
      <c r="D30" s="167">
        <v>64470</v>
      </c>
      <c r="E30" s="168"/>
      <c r="F30" s="167"/>
      <c r="H30" s="167"/>
      <c r="J30" s="167"/>
      <c r="L30" s="167"/>
      <c r="N30" s="167"/>
      <c r="P30" s="169"/>
      <c r="R30" s="170"/>
      <c r="T30" s="171"/>
    </row>
    <row r="31" spans="2:20">
      <c r="B31" s="166">
        <v>45075</v>
      </c>
      <c r="D31" s="167">
        <v>64511</v>
      </c>
      <c r="E31" s="168"/>
      <c r="F31" s="167">
        <v>312</v>
      </c>
      <c r="H31" s="167">
        <v>64199</v>
      </c>
      <c r="J31" s="167">
        <v>675421.9</v>
      </c>
      <c r="L31" s="167">
        <v>1678.14</v>
      </c>
      <c r="N31" s="167">
        <v>677100.04</v>
      </c>
      <c r="P31" s="172">
        <v>10.546900000000001</v>
      </c>
      <c r="R31" s="170">
        <v>195</v>
      </c>
      <c r="T31" s="171">
        <v>99</v>
      </c>
    </row>
    <row r="32" spans="2:20">
      <c r="B32" s="166">
        <v>45076</v>
      </c>
      <c r="D32" s="167">
        <v>64347</v>
      </c>
      <c r="E32" s="168"/>
      <c r="F32" s="167">
        <v>362</v>
      </c>
      <c r="H32" s="167">
        <v>63985</v>
      </c>
      <c r="J32" s="167">
        <v>673670.2</v>
      </c>
      <c r="L32" s="167">
        <v>1695.02</v>
      </c>
      <c r="N32" s="167">
        <v>675365.22</v>
      </c>
      <c r="P32" s="172">
        <v>10.555099999999999</v>
      </c>
      <c r="R32" s="170">
        <v>195</v>
      </c>
      <c r="T32" s="171">
        <v>-953</v>
      </c>
    </row>
    <row r="33" spans="2:20" ht="15.75" thickBot="1">
      <c r="B33" s="173">
        <v>45077</v>
      </c>
      <c r="D33" s="174">
        <v>64632</v>
      </c>
      <c r="E33" s="162"/>
      <c r="F33" s="174">
        <v>337</v>
      </c>
      <c r="H33" s="174">
        <v>64295</v>
      </c>
      <c r="J33" s="174">
        <v>676593.3</v>
      </c>
      <c r="L33" s="174">
        <v>1727.56</v>
      </c>
      <c r="N33" s="174">
        <v>678320.86</v>
      </c>
      <c r="P33" s="175">
        <v>10.5501</v>
      </c>
      <c r="R33" s="176">
        <v>505</v>
      </c>
      <c r="T33" s="177">
        <v>-14</v>
      </c>
    </row>
    <row r="34" spans="2:20" ht="15.75" thickBot="1"/>
    <row r="35" spans="2:20" ht="15.75" thickBot="1">
      <c r="B35" s="178" t="s">
        <v>151</v>
      </c>
      <c r="D35" s="179">
        <f>AVERAGE(D3:D33)</f>
        <v>68529.774193548394</v>
      </c>
      <c r="E35" s="180"/>
      <c r="F35" s="181"/>
      <c r="G35" s="180"/>
      <c r="H35" s="179">
        <f>AVERAGE(H3:H33)</f>
        <v>67311.3</v>
      </c>
      <c r="I35" s="180"/>
      <c r="J35" s="179">
        <f>AVERAGE(J3:J33)</f>
        <v>719182.85666666657</v>
      </c>
      <c r="K35" s="180"/>
      <c r="L35" s="182">
        <f>AVERAGE(L3:L33)</f>
        <v>1685.0366666666666</v>
      </c>
      <c r="M35" s="180"/>
      <c r="N35" s="179">
        <f>AVERAGE(N3:N33)</f>
        <v>720667.86666666658</v>
      </c>
      <c r="O35" s="180"/>
      <c r="P35" s="183">
        <f>AVERAGE(P3:P33)</f>
        <v>10.549483333333333</v>
      </c>
      <c r="R35" s="179">
        <f>SUM(R3:R33)</f>
        <v>8456</v>
      </c>
      <c r="T35" s="179">
        <f>SUM(T3:T33)</f>
        <v>17893</v>
      </c>
    </row>
    <row r="36" spans="2:20" ht="15.75" thickBot="1">
      <c r="D36" s="159" t="s">
        <v>69</v>
      </c>
      <c r="F36" s="159" t="s">
        <v>69</v>
      </c>
      <c r="H36" s="159" t="s">
        <v>69</v>
      </c>
      <c r="J36" s="159" t="s">
        <v>62</v>
      </c>
      <c r="L36" s="159" t="s">
        <v>62</v>
      </c>
      <c r="N36" s="159" t="s">
        <v>62</v>
      </c>
      <c r="P36" s="159" t="s">
        <v>62</v>
      </c>
      <c r="R36" s="159" t="s">
        <v>152</v>
      </c>
    </row>
    <row r="37" spans="2:20" ht="15.75" thickBot="1">
      <c r="B37" s="178" t="s">
        <v>153</v>
      </c>
      <c r="D37" s="184">
        <f>SUM(D3:D33)</f>
        <v>2124423</v>
      </c>
      <c r="F37" s="182">
        <f>SUM(F3:F33)</f>
        <v>10614</v>
      </c>
      <c r="H37" s="182">
        <f>SUM(H3:H33)</f>
        <v>2019339</v>
      </c>
      <c r="J37" s="185">
        <f>SUM(J3:J33)</f>
        <v>21575485.699999996</v>
      </c>
      <c r="K37" s="186"/>
      <c r="L37" s="185">
        <f>SUM(L3:L33)</f>
        <v>50551.1</v>
      </c>
      <c r="N37" s="185">
        <f>SUM(N3:N33)</f>
        <v>21620035.999999996</v>
      </c>
      <c r="P37" s="168"/>
      <c r="R37" s="18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9"/>
  <sheetViews>
    <sheetView topLeftCell="A40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110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2260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24706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3521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3890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3075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7818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2130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1754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2004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410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268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1018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153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113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289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126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178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176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136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220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550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840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101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268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290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823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142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229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744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926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4728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45270</v>
      </c>
      <c r="D43" s="19">
        <f t="shared" si="0"/>
        <v>3208</v>
      </c>
      <c r="E43" s="20">
        <f t="shared" si="0"/>
        <v>659</v>
      </c>
      <c r="F43" s="20">
        <f t="shared" si="0"/>
        <v>678</v>
      </c>
      <c r="G43" s="20">
        <f t="shared" si="0"/>
        <v>1584</v>
      </c>
      <c r="H43" s="20">
        <f t="shared" si="0"/>
        <v>1754</v>
      </c>
      <c r="I43" s="20">
        <f t="shared" si="0"/>
        <v>2767</v>
      </c>
      <c r="J43" s="20">
        <f t="shared" si="0"/>
        <v>4134</v>
      </c>
      <c r="K43" s="21">
        <f t="shared" si="0"/>
        <v>4728</v>
      </c>
      <c r="L43" s="17">
        <f t="shared" si="0"/>
        <v>0</v>
      </c>
      <c r="M43" s="18">
        <f t="shared" si="0"/>
        <v>0</v>
      </c>
      <c r="N43" s="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45270</v>
      </c>
      <c r="D45" s="24">
        <f t="shared" si="1"/>
        <v>3208</v>
      </c>
      <c r="E45" s="25">
        <f t="shared" si="1"/>
        <v>659</v>
      </c>
      <c r="F45" s="25">
        <f t="shared" si="1"/>
        <v>678</v>
      </c>
      <c r="G45" s="25">
        <f t="shared" si="1"/>
        <v>1584</v>
      </c>
      <c r="H45" s="25">
        <f t="shared" si="1"/>
        <v>1754</v>
      </c>
      <c r="I45" s="25">
        <f t="shared" si="1"/>
        <v>2767</v>
      </c>
      <c r="J45" s="25">
        <f t="shared" si="1"/>
        <v>4134</v>
      </c>
      <c r="K45" s="26">
        <f t="shared" si="1"/>
        <v>4728</v>
      </c>
      <c r="L45" s="22">
        <f t="shared" si="1"/>
        <v>0</v>
      </c>
      <c r="M45" s="23">
        <f t="shared" si="1"/>
        <v>0</v>
      </c>
      <c r="N45" s="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42"/>
      <c r="B49" s="43"/>
      <c r="C49" s="43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475335</v>
      </c>
      <c r="D50" s="46">
        <f t="shared" si="2"/>
        <v>32721.599999999999</v>
      </c>
      <c r="E50" s="47">
        <f t="shared" si="2"/>
        <v>6721.7999999999993</v>
      </c>
      <c r="F50" s="47">
        <f t="shared" si="2"/>
        <v>6915.5999999999995</v>
      </c>
      <c r="G50" s="47">
        <f t="shared" si="2"/>
        <v>16315.2</v>
      </c>
      <c r="H50" s="47">
        <f t="shared" si="2"/>
        <v>18417</v>
      </c>
      <c r="I50" s="47">
        <f t="shared" si="2"/>
        <v>28776.799999999999</v>
      </c>
      <c r="J50" s="47">
        <f t="shared" si="2"/>
        <v>43820.4</v>
      </c>
      <c r="K50" s="48">
        <f t="shared" si="2"/>
        <v>49171.200000000004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42"/>
      <c r="B54" s="42"/>
      <c r="C54" s="42"/>
      <c r="D54" s="42"/>
      <c r="E54" s="43"/>
      <c r="F54" s="43"/>
      <c r="G54" s="43"/>
      <c r="H54" s="42"/>
      <c r="I54" s="42"/>
      <c r="J54" s="42"/>
      <c r="K54" s="42"/>
      <c r="L54" s="42"/>
      <c r="M54" s="42"/>
      <c r="N54" s="53"/>
    </row>
    <row r="55" spans="1:14" ht="15.75" thickBot="1">
      <c r="A55" s="15" t="s">
        <v>67</v>
      </c>
      <c r="B55" s="61"/>
      <c r="C55" s="62"/>
      <c r="D55" s="63">
        <f>(D45*D53)</f>
        <v>279.096</v>
      </c>
      <c r="E55" s="64">
        <f>(E45*E53)</f>
        <v>57.332999999999998</v>
      </c>
      <c r="F55" s="64">
        <f>(F45*F53)</f>
        <v>58.985999999999997</v>
      </c>
      <c r="G55" s="64">
        <f>(G45*G53)</f>
        <v>137.80799999999999</v>
      </c>
      <c r="H55" s="64">
        <f t="shared" ref="H55" si="3">(H45*H53)</f>
        <v>152.59799999999998</v>
      </c>
      <c r="I55" s="64">
        <f>(I45*I53)</f>
        <v>240.72899999999998</v>
      </c>
      <c r="J55" s="64">
        <f>(J45*J53)</f>
        <v>359.65799999999996</v>
      </c>
      <c r="K55" s="65">
        <f>(K45*K53)</f>
        <v>411.33599999999996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42"/>
      <c r="B56" s="42"/>
      <c r="C56" s="42"/>
      <c r="D56" s="42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64782</v>
      </c>
      <c r="C57" s="190"/>
      <c r="D57" s="69" t="s">
        <v>69</v>
      </c>
      <c r="E57" s="191">
        <v>45050</v>
      </c>
      <c r="F57" s="191"/>
      <c r="G57" s="191"/>
      <c r="H57" s="191"/>
      <c r="I57" s="192" t="s">
        <v>111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375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64787</v>
      </c>
      <c r="J58" s="188"/>
      <c r="K58" s="188"/>
      <c r="L58" s="188"/>
      <c r="M58" s="188"/>
      <c r="N58" s="188"/>
    </row>
    <row r="59" spans="1:14" ht="15.75" thickBot="1">
      <c r="A59" s="42"/>
      <c r="B59" s="70"/>
      <c r="C59" s="70"/>
      <c r="D59" s="69"/>
      <c r="E59" s="205" t="s">
        <v>72</v>
      </c>
      <c r="F59" s="205"/>
      <c r="G59" s="205"/>
      <c r="H59" s="205"/>
      <c r="I59" s="188">
        <v>64787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64407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42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678194.6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64787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1697.5439999999999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42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679892.14399999997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42"/>
      <c r="B66" s="71"/>
      <c r="C66" s="71"/>
      <c r="D66" s="42"/>
      <c r="E66" s="202" t="s">
        <v>83</v>
      </c>
      <c r="F66" s="202"/>
      <c r="G66" s="202"/>
      <c r="H66" s="202"/>
      <c r="I66" s="203">
        <v>44170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10.556184017265204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42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64787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615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45050</v>
      </c>
      <c r="B72" s="211"/>
      <c r="C72" s="211"/>
      <c r="D72" s="42"/>
      <c r="E72" s="202" t="s">
        <v>92</v>
      </c>
      <c r="F72" s="202"/>
      <c r="G72" s="202"/>
      <c r="H72" s="202"/>
      <c r="I72" s="203">
        <v>-46275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42"/>
      <c r="E73" s="42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42"/>
      <c r="E74" s="202" t="s">
        <v>93</v>
      </c>
      <c r="F74" s="202"/>
      <c r="G74" s="202"/>
      <c r="H74" s="202"/>
      <c r="I74" s="203">
        <f>(I66+I67+I68+I69+I70+I72+I75+I71)</f>
        <v>62682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42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42"/>
      <c r="E76" s="42"/>
      <c r="F76" s="77"/>
      <c r="G76" s="78"/>
      <c r="H76" s="78"/>
      <c r="I76" s="79"/>
      <c r="J76" s="79"/>
      <c r="K76" s="79"/>
      <c r="L76" s="79"/>
      <c r="M76" s="79"/>
      <c r="N76" s="80"/>
    </row>
    <row r="77" spans="1:14">
      <c r="A77" s="208" t="s">
        <v>111</v>
      </c>
      <c r="B77" s="208"/>
      <c r="C77" s="208"/>
      <c r="D77" s="42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45000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410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17281</v>
      </c>
      <c r="J80" s="188"/>
      <c r="K80" s="188"/>
      <c r="L80" s="188"/>
      <c r="M80" s="188"/>
      <c r="N80" s="188"/>
    </row>
    <row r="81" spans="1:14">
      <c r="A81" s="42"/>
      <c r="B81" s="42"/>
      <c r="C81" s="42"/>
      <c r="D81" s="83"/>
      <c r="E81" s="205" t="s">
        <v>99</v>
      </c>
      <c r="F81" s="205"/>
      <c r="G81" s="205"/>
      <c r="H81" s="205"/>
      <c r="I81" s="188">
        <v>205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375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84"/>
      <c r="F84" s="84"/>
      <c r="G84" s="84"/>
      <c r="H84" s="84"/>
      <c r="I84" s="85"/>
      <c r="J84" s="85"/>
      <c r="K84" s="85"/>
      <c r="L84" s="85"/>
      <c r="M84" s="85"/>
      <c r="N84" s="8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63271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84"/>
      <c r="F86" s="84"/>
      <c r="G86" s="84"/>
      <c r="H86" s="84"/>
      <c r="I86" s="85"/>
      <c r="J86" s="85"/>
      <c r="K86" s="85"/>
      <c r="L86" s="85"/>
      <c r="M86" s="85"/>
      <c r="N86" s="8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589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7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112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2241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24483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3492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4161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2949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7673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2109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1708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1948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379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999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149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112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267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128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186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418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196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132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124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220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567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833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96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280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293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863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130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252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764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927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4671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44999</v>
      </c>
      <c r="D43" s="19">
        <f t="shared" si="0"/>
        <v>3239</v>
      </c>
      <c r="E43" s="20">
        <f t="shared" si="0"/>
        <v>669</v>
      </c>
      <c r="F43" s="20">
        <f t="shared" si="0"/>
        <v>654</v>
      </c>
      <c r="G43" s="20">
        <f t="shared" si="0"/>
        <v>1597</v>
      </c>
      <c r="H43" s="20">
        <f t="shared" si="0"/>
        <v>1708</v>
      </c>
      <c r="I43" s="20">
        <f t="shared" si="0"/>
        <v>2789</v>
      </c>
      <c r="J43" s="20">
        <f t="shared" si="0"/>
        <v>4057</v>
      </c>
      <c r="K43" s="21">
        <f t="shared" si="0"/>
        <v>4671</v>
      </c>
      <c r="L43" s="17">
        <f t="shared" si="0"/>
        <v>0</v>
      </c>
      <c r="M43" s="18">
        <f t="shared" si="0"/>
        <v>0</v>
      </c>
      <c r="N43" s="9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9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44999</v>
      </c>
      <c r="D45" s="24">
        <f t="shared" si="1"/>
        <v>3239</v>
      </c>
      <c r="E45" s="25">
        <f t="shared" si="1"/>
        <v>669</v>
      </c>
      <c r="F45" s="25">
        <f t="shared" si="1"/>
        <v>654</v>
      </c>
      <c r="G45" s="25">
        <f t="shared" si="1"/>
        <v>1597</v>
      </c>
      <c r="H45" s="25">
        <f t="shared" si="1"/>
        <v>1708</v>
      </c>
      <c r="I45" s="25">
        <f t="shared" si="1"/>
        <v>2789</v>
      </c>
      <c r="J45" s="25">
        <f t="shared" si="1"/>
        <v>4057</v>
      </c>
      <c r="K45" s="26">
        <f t="shared" si="1"/>
        <v>4671</v>
      </c>
      <c r="L45" s="22">
        <f t="shared" si="1"/>
        <v>0</v>
      </c>
      <c r="M45" s="23">
        <f t="shared" si="1"/>
        <v>0</v>
      </c>
      <c r="N45" s="9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42"/>
      <c r="B49" s="43"/>
      <c r="C49" s="43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472489.5</v>
      </c>
      <c r="D50" s="46">
        <f t="shared" si="2"/>
        <v>33037.799999999996</v>
      </c>
      <c r="E50" s="47">
        <f t="shared" si="2"/>
        <v>6823.7999999999993</v>
      </c>
      <c r="F50" s="47">
        <f t="shared" si="2"/>
        <v>6670.7999999999993</v>
      </c>
      <c r="G50" s="47">
        <f t="shared" si="2"/>
        <v>16449.100000000002</v>
      </c>
      <c r="H50" s="47">
        <f t="shared" si="2"/>
        <v>17934</v>
      </c>
      <c r="I50" s="47">
        <f t="shared" si="2"/>
        <v>29005.600000000002</v>
      </c>
      <c r="J50" s="47">
        <f t="shared" si="2"/>
        <v>43004.2</v>
      </c>
      <c r="K50" s="48">
        <f t="shared" si="2"/>
        <v>48578.400000000001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42"/>
      <c r="B54" s="42"/>
      <c r="C54" s="42"/>
      <c r="D54" s="42"/>
      <c r="E54" s="43"/>
      <c r="F54" s="43"/>
      <c r="G54" s="43"/>
      <c r="H54" s="42"/>
      <c r="I54" s="42"/>
      <c r="J54" s="42"/>
      <c r="K54" s="42"/>
      <c r="L54" s="42"/>
      <c r="M54" s="42"/>
      <c r="N54" s="53"/>
    </row>
    <row r="55" spans="1:14" ht="15.75" thickBot="1">
      <c r="A55" s="15" t="s">
        <v>67</v>
      </c>
      <c r="B55" s="61"/>
      <c r="C55" s="62"/>
      <c r="D55" s="63">
        <f>(D45*D53)</f>
        <v>281.79300000000001</v>
      </c>
      <c r="E55" s="64">
        <f>(E45*E53)</f>
        <v>58.202999999999996</v>
      </c>
      <c r="F55" s="64">
        <f>(F45*F53)</f>
        <v>56.897999999999996</v>
      </c>
      <c r="G55" s="64">
        <f>(G45*G53)</f>
        <v>138.93899999999999</v>
      </c>
      <c r="H55" s="64">
        <f t="shared" ref="H55" si="3">(H45*H53)</f>
        <v>148.596</v>
      </c>
      <c r="I55" s="64">
        <f>(I45*I53)</f>
        <v>242.64299999999997</v>
      </c>
      <c r="J55" s="64">
        <f>(J45*J53)</f>
        <v>352.959</v>
      </c>
      <c r="K55" s="65">
        <f>(K45*K53)</f>
        <v>406.37699999999995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42"/>
      <c r="B56" s="42"/>
      <c r="C56" s="42"/>
      <c r="D56" s="42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64383</v>
      </c>
      <c r="C57" s="190"/>
      <c r="D57" s="69" t="s">
        <v>69</v>
      </c>
      <c r="E57" s="191">
        <v>45051</v>
      </c>
      <c r="F57" s="191"/>
      <c r="G57" s="191"/>
      <c r="H57" s="191"/>
      <c r="I57" s="192" t="s">
        <v>113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394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64360</v>
      </c>
      <c r="J58" s="188"/>
      <c r="K58" s="188"/>
      <c r="L58" s="188"/>
      <c r="M58" s="188"/>
      <c r="N58" s="188"/>
    </row>
    <row r="59" spans="1:14" ht="15.75" thickBot="1">
      <c r="A59" s="42"/>
      <c r="B59" s="70"/>
      <c r="C59" s="70"/>
      <c r="D59" s="69"/>
      <c r="E59" s="205" t="s">
        <v>72</v>
      </c>
      <c r="F59" s="205"/>
      <c r="G59" s="205"/>
      <c r="H59" s="205"/>
      <c r="I59" s="188">
        <v>64360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63989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42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673993.2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64360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1686.4079999999999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42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675679.60800000001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42"/>
      <c r="B66" s="71"/>
      <c r="C66" s="71"/>
      <c r="D66" s="42"/>
      <c r="E66" s="202" t="s">
        <v>83</v>
      </c>
      <c r="F66" s="202"/>
      <c r="G66" s="202"/>
      <c r="H66" s="202"/>
      <c r="I66" s="203">
        <v>46275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10.55930875619247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42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64360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538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45051</v>
      </c>
      <c r="B72" s="211"/>
      <c r="C72" s="211"/>
      <c r="D72" s="42"/>
      <c r="E72" s="202" t="s">
        <v>92</v>
      </c>
      <c r="F72" s="202"/>
      <c r="G72" s="202"/>
      <c r="H72" s="202"/>
      <c r="I72" s="203">
        <v>-47500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42"/>
      <c r="E73" s="42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42"/>
      <c r="E74" s="202" t="s">
        <v>93</v>
      </c>
      <c r="F74" s="202"/>
      <c r="G74" s="202"/>
      <c r="H74" s="202"/>
      <c r="I74" s="203">
        <f>(I66+I67+I68+I69+I70+I72+I75+I71)</f>
        <v>63135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42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42"/>
      <c r="E76" s="42"/>
      <c r="F76" s="77"/>
      <c r="G76" s="78"/>
      <c r="H76" s="78"/>
      <c r="I76" s="79"/>
      <c r="J76" s="79"/>
      <c r="K76" s="79"/>
      <c r="L76" s="79"/>
      <c r="M76" s="79"/>
      <c r="N76" s="80"/>
    </row>
    <row r="77" spans="1:14">
      <c r="A77" s="208" t="s">
        <v>113</v>
      </c>
      <c r="B77" s="208"/>
      <c r="C77" s="208"/>
      <c r="D77" s="42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46100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328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17028</v>
      </c>
      <c r="J80" s="188"/>
      <c r="K80" s="188"/>
      <c r="L80" s="188"/>
      <c r="M80" s="188"/>
      <c r="N80" s="188"/>
    </row>
    <row r="81" spans="1:14">
      <c r="A81" s="42"/>
      <c r="B81" s="42"/>
      <c r="C81" s="42"/>
      <c r="D81" s="83"/>
      <c r="E81" s="205" t="s">
        <v>99</v>
      </c>
      <c r="F81" s="205"/>
      <c r="G81" s="205"/>
      <c r="H81" s="205"/>
      <c r="I81" s="188">
        <v>210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394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84"/>
      <c r="F84" s="84"/>
      <c r="G84" s="84"/>
      <c r="H84" s="84"/>
      <c r="I84" s="85"/>
      <c r="J84" s="85"/>
      <c r="K84" s="85"/>
      <c r="L84" s="85"/>
      <c r="M84" s="85"/>
      <c r="N84" s="85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64060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84"/>
      <c r="F86" s="84"/>
      <c r="G86" s="84"/>
      <c r="H86" s="84"/>
      <c r="I86" s="85"/>
      <c r="J86" s="85"/>
      <c r="K86" s="85"/>
      <c r="L86" s="85"/>
      <c r="M86" s="85"/>
      <c r="N86" s="85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925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7"/>
    <mergeCell ref="N10:N25"/>
    <mergeCell ref="N28:N39"/>
    <mergeCell ref="A40:N40"/>
  </mergeCells>
  <pageMargins left="0.7" right="0.17" top="0.75" bottom="0.18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114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2241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24590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3696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3977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2706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7838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2020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1742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1905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362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281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982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145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105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294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119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178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401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178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122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134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0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554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799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93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263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295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823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44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256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765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350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945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4664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87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45048</v>
      </c>
      <c r="D43" s="19">
        <f t="shared" si="0"/>
        <v>2880</v>
      </c>
      <c r="E43" s="20">
        <f t="shared" si="0"/>
        <v>651</v>
      </c>
      <c r="F43" s="20">
        <f t="shared" si="0"/>
        <v>643</v>
      </c>
      <c r="G43" s="20">
        <f t="shared" si="0"/>
        <v>1564</v>
      </c>
      <c r="H43" s="20">
        <f t="shared" si="0"/>
        <v>1742</v>
      </c>
      <c r="I43" s="20">
        <f t="shared" si="0"/>
        <v>2750</v>
      </c>
      <c r="J43" s="20">
        <f t="shared" si="0"/>
        <v>3925</v>
      </c>
      <c r="K43" s="21">
        <f t="shared" si="0"/>
        <v>4664</v>
      </c>
      <c r="L43" s="17">
        <f t="shared" si="0"/>
        <v>0</v>
      </c>
      <c r="M43" s="18">
        <f t="shared" si="0"/>
        <v>0</v>
      </c>
      <c r="N43" s="87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87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45048</v>
      </c>
      <c r="D45" s="24">
        <f t="shared" si="1"/>
        <v>2880</v>
      </c>
      <c r="E45" s="25">
        <f t="shared" si="1"/>
        <v>651</v>
      </c>
      <c r="F45" s="25">
        <f t="shared" si="1"/>
        <v>643</v>
      </c>
      <c r="G45" s="25">
        <f t="shared" si="1"/>
        <v>1564</v>
      </c>
      <c r="H45" s="25">
        <f t="shared" si="1"/>
        <v>1742</v>
      </c>
      <c r="I45" s="25">
        <f t="shared" si="1"/>
        <v>2750</v>
      </c>
      <c r="J45" s="25">
        <f t="shared" si="1"/>
        <v>3925</v>
      </c>
      <c r="K45" s="26">
        <f t="shared" si="1"/>
        <v>4664</v>
      </c>
      <c r="L45" s="22">
        <f t="shared" si="1"/>
        <v>0</v>
      </c>
      <c r="M45" s="23">
        <f t="shared" si="1"/>
        <v>0</v>
      </c>
      <c r="N45" s="87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87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1"/>
      <c r="B49" s="43"/>
      <c r="C49" s="43"/>
      <c r="D49" s="43"/>
      <c r="E49" s="43"/>
      <c r="F49" s="43"/>
      <c r="G49" s="43"/>
      <c r="H49" s="43"/>
      <c r="I49" s="91"/>
      <c r="J49" s="91"/>
      <c r="K49" s="91"/>
      <c r="L49" s="91"/>
      <c r="M49" s="91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473004</v>
      </c>
      <c r="D50" s="46">
        <f t="shared" si="2"/>
        <v>29375.999999999996</v>
      </c>
      <c r="E50" s="47">
        <f t="shared" si="2"/>
        <v>6640.2</v>
      </c>
      <c r="F50" s="47">
        <f t="shared" si="2"/>
        <v>6558.5999999999995</v>
      </c>
      <c r="G50" s="47">
        <f t="shared" si="2"/>
        <v>16109.2</v>
      </c>
      <c r="H50" s="47">
        <f t="shared" si="2"/>
        <v>18291</v>
      </c>
      <c r="I50" s="47">
        <f t="shared" si="2"/>
        <v>28600</v>
      </c>
      <c r="J50" s="47">
        <f t="shared" si="2"/>
        <v>41605</v>
      </c>
      <c r="K50" s="48">
        <f t="shared" si="2"/>
        <v>48505.599999999999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1"/>
      <c r="B54" s="91"/>
      <c r="C54" s="91"/>
      <c r="D54" s="91"/>
      <c r="E54" s="43"/>
      <c r="F54" s="43"/>
      <c r="G54" s="43"/>
      <c r="H54" s="91"/>
      <c r="I54" s="91"/>
      <c r="J54" s="91"/>
      <c r="K54" s="91"/>
      <c r="L54" s="91"/>
      <c r="M54" s="91"/>
      <c r="N54" s="53"/>
    </row>
    <row r="55" spans="1:14" ht="15.75" thickBot="1">
      <c r="A55" s="15" t="s">
        <v>67</v>
      </c>
      <c r="B55" s="61"/>
      <c r="C55" s="62"/>
      <c r="D55" s="63">
        <f>(D45*D53)</f>
        <v>250.55999999999997</v>
      </c>
      <c r="E55" s="64">
        <f>(E45*E53)</f>
        <v>56.636999999999993</v>
      </c>
      <c r="F55" s="64">
        <f>(F45*F53)</f>
        <v>55.940999999999995</v>
      </c>
      <c r="G55" s="64">
        <f>(G45*G53)</f>
        <v>136.06799999999998</v>
      </c>
      <c r="H55" s="64">
        <f t="shared" ref="H55" si="3">(H45*H53)</f>
        <v>151.554</v>
      </c>
      <c r="I55" s="64">
        <f>(I45*I53)</f>
        <v>239.24999999999997</v>
      </c>
      <c r="J55" s="64">
        <f>(J45*J53)</f>
        <v>341.47499999999997</v>
      </c>
      <c r="K55" s="65">
        <f>(K45*K53)</f>
        <v>405.76799999999997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1"/>
      <c r="B56" s="91"/>
      <c r="C56" s="91"/>
      <c r="D56" s="91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63867</v>
      </c>
      <c r="C57" s="190"/>
      <c r="D57" s="69" t="s">
        <v>69</v>
      </c>
      <c r="E57" s="191">
        <v>45052</v>
      </c>
      <c r="F57" s="191"/>
      <c r="G57" s="191"/>
      <c r="H57" s="191"/>
      <c r="I57" s="192" t="s">
        <v>115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300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63866</v>
      </c>
      <c r="J58" s="188"/>
      <c r="K58" s="188"/>
      <c r="L58" s="188"/>
      <c r="M58" s="188"/>
      <c r="N58" s="188"/>
    </row>
    <row r="59" spans="1:14" ht="15.75" thickBot="1">
      <c r="A59" s="91"/>
      <c r="B59" s="70"/>
      <c r="C59" s="70"/>
      <c r="D59" s="69"/>
      <c r="E59" s="205" t="s">
        <v>72</v>
      </c>
      <c r="F59" s="205"/>
      <c r="G59" s="205"/>
      <c r="H59" s="205"/>
      <c r="I59" s="188">
        <v>63866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63567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1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668689.6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63866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1637.2529999999999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1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670326.853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1"/>
      <c r="B66" s="71"/>
      <c r="C66" s="71"/>
      <c r="D66" s="91"/>
      <c r="E66" s="202" t="s">
        <v>83</v>
      </c>
      <c r="F66" s="202"/>
      <c r="G66" s="202"/>
      <c r="H66" s="202"/>
      <c r="I66" s="203">
        <v>47500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10.545201960136549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1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63866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440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45052</v>
      </c>
      <c r="B72" s="211"/>
      <c r="C72" s="211"/>
      <c r="D72" s="91"/>
      <c r="E72" s="202" t="s">
        <v>92</v>
      </c>
      <c r="F72" s="202"/>
      <c r="G72" s="202"/>
      <c r="H72" s="202"/>
      <c r="I72" s="203">
        <v>-49250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1"/>
      <c r="E73" s="91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1"/>
      <c r="E74" s="202" t="s">
        <v>93</v>
      </c>
      <c r="F74" s="202"/>
      <c r="G74" s="202"/>
      <c r="H74" s="202"/>
      <c r="I74" s="203">
        <f>(I66+I67+I68+I69+I70+I72+I75+I71)</f>
        <v>62116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1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1"/>
      <c r="E76" s="91"/>
      <c r="F76" s="77"/>
      <c r="G76" s="88"/>
      <c r="H76" s="88"/>
      <c r="I76" s="89"/>
      <c r="J76" s="89"/>
      <c r="K76" s="89"/>
      <c r="L76" s="89"/>
      <c r="M76" s="89"/>
      <c r="N76" s="80"/>
    </row>
    <row r="77" spans="1:14">
      <c r="A77" s="208" t="s">
        <v>115</v>
      </c>
      <c r="B77" s="208"/>
      <c r="C77" s="208"/>
      <c r="D77" s="91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45200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245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17136</v>
      </c>
      <c r="J80" s="188"/>
      <c r="K80" s="188"/>
      <c r="L80" s="188"/>
      <c r="M80" s="188"/>
      <c r="N80" s="188"/>
    </row>
    <row r="81" spans="1:14">
      <c r="A81" s="91"/>
      <c r="B81" s="91"/>
      <c r="C81" s="91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300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0"/>
      <c r="F84" s="90"/>
      <c r="G84" s="90"/>
      <c r="H84" s="90"/>
      <c r="I84" s="86"/>
      <c r="J84" s="86"/>
      <c r="K84" s="86"/>
      <c r="L84" s="86"/>
      <c r="M84" s="86"/>
      <c r="N84" s="86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63076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0"/>
      <c r="F86" s="90"/>
      <c r="G86" s="90"/>
      <c r="H86" s="90"/>
      <c r="I86" s="86"/>
      <c r="J86" s="86"/>
      <c r="K86" s="86"/>
      <c r="L86" s="86"/>
      <c r="M86" s="86"/>
      <c r="N86" s="86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960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116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2173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24308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3463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4055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2202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7925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2001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1682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1914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343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274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1044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104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282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121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184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217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119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123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442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542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874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97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263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282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803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137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263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751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328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904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4478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87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44126</v>
      </c>
      <c r="D43" s="19">
        <f t="shared" si="0"/>
        <v>3434</v>
      </c>
      <c r="E43" s="20">
        <f t="shared" si="0"/>
        <v>642</v>
      </c>
      <c r="F43" s="20">
        <f t="shared" si="0"/>
        <v>617</v>
      </c>
      <c r="G43" s="20">
        <f t="shared" si="0"/>
        <v>1625</v>
      </c>
      <c r="H43" s="20">
        <f t="shared" si="0"/>
        <v>1682</v>
      </c>
      <c r="I43" s="20">
        <f t="shared" si="0"/>
        <v>2751</v>
      </c>
      <c r="J43" s="20">
        <f t="shared" si="0"/>
        <v>3915</v>
      </c>
      <c r="K43" s="21">
        <f t="shared" si="0"/>
        <v>4478</v>
      </c>
      <c r="L43" s="17">
        <f t="shared" si="0"/>
        <v>0</v>
      </c>
      <c r="M43" s="18">
        <f t="shared" si="0"/>
        <v>0</v>
      </c>
      <c r="N43" s="87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87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44126</v>
      </c>
      <c r="D45" s="24">
        <f t="shared" si="1"/>
        <v>3434</v>
      </c>
      <c r="E45" s="25">
        <f t="shared" si="1"/>
        <v>642</v>
      </c>
      <c r="F45" s="25">
        <f t="shared" si="1"/>
        <v>617</v>
      </c>
      <c r="G45" s="25">
        <f t="shared" si="1"/>
        <v>1625</v>
      </c>
      <c r="H45" s="25">
        <f t="shared" si="1"/>
        <v>1682</v>
      </c>
      <c r="I45" s="25">
        <f t="shared" si="1"/>
        <v>2751</v>
      </c>
      <c r="J45" s="25">
        <f t="shared" si="1"/>
        <v>3915</v>
      </c>
      <c r="K45" s="26">
        <f t="shared" si="1"/>
        <v>4478</v>
      </c>
      <c r="L45" s="22">
        <f t="shared" si="1"/>
        <v>0</v>
      </c>
      <c r="M45" s="23">
        <f t="shared" si="1"/>
        <v>0</v>
      </c>
      <c r="N45" s="87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87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1"/>
      <c r="B49" s="43"/>
      <c r="C49" s="43"/>
      <c r="D49" s="43"/>
      <c r="E49" s="43"/>
      <c r="F49" s="43"/>
      <c r="G49" s="43"/>
      <c r="H49" s="43"/>
      <c r="I49" s="91"/>
      <c r="J49" s="91"/>
      <c r="K49" s="91"/>
      <c r="L49" s="91"/>
      <c r="M49" s="91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463323</v>
      </c>
      <c r="D50" s="46">
        <f t="shared" si="2"/>
        <v>35026.799999999996</v>
      </c>
      <c r="E50" s="47">
        <f t="shared" si="2"/>
        <v>6548.4</v>
      </c>
      <c r="F50" s="47">
        <f t="shared" si="2"/>
        <v>6293.4</v>
      </c>
      <c r="G50" s="47">
        <f t="shared" si="2"/>
        <v>16737.5</v>
      </c>
      <c r="H50" s="47">
        <f t="shared" si="2"/>
        <v>17661</v>
      </c>
      <c r="I50" s="47">
        <f t="shared" si="2"/>
        <v>28610.400000000001</v>
      </c>
      <c r="J50" s="47">
        <f t="shared" si="2"/>
        <v>41499</v>
      </c>
      <c r="K50" s="48">
        <f t="shared" si="2"/>
        <v>46571.200000000004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1"/>
      <c r="B54" s="91"/>
      <c r="C54" s="91"/>
      <c r="D54" s="91"/>
      <c r="E54" s="43"/>
      <c r="F54" s="43"/>
      <c r="G54" s="43"/>
      <c r="H54" s="91"/>
      <c r="I54" s="91"/>
      <c r="J54" s="91"/>
      <c r="K54" s="91"/>
      <c r="L54" s="91"/>
      <c r="M54" s="91"/>
      <c r="N54" s="53"/>
    </row>
    <row r="55" spans="1:14" ht="15.75" thickBot="1">
      <c r="A55" s="15" t="s">
        <v>67</v>
      </c>
      <c r="B55" s="61"/>
      <c r="C55" s="62"/>
      <c r="D55" s="63">
        <f>(D45*D53)</f>
        <v>298.75799999999998</v>
      </c>
      <c r="E55" s="64">
        <f>(E45*E53)</f>
        <v>55.853999999999999</v>
      </c>
      <c r="F55" s="64">
        <f>(F45*F53)</f>
        <v>53.678999999999995</v>
      </c>
      <c r="G55" s="64">
        <f>(G45*G53)</f>
        <v>141.375</v>
      </c>
      <c r="H55" s="64">
        <f t="shared" ref="H55" si="3">(H45*H53)</f>
        <v>146.334</v>
      </c>
      <c r="I55" s="64">
        <f>(I45*I53)</f>
        <v>239.33699999999999</v>
      </c>
      <c r="J55" s="64">
        <f>(J45*J53)</f>
        <v>340.60499999999996</v>
      </c>
      <c r="K55" s="65">
        <f>(K45*K53)</f>
        <v>389.58599999999996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1"/>
      <c r="B56" s="91"/>
      <c r="C56" s="91"/>
      <c r="D56" s="91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63270</v>
      </c>
      <c r="C57" s="190"/>
      <c r="D57" s="69" t="s">
        <v>69</v>
      </c>
      <c r="E57" s="191">
        <v>45053</v>
      </c>
      <c r="F57" s="191"/>
      <c r="G57" s="191"/>
      <c r="H57" s="191"/>
      <c r="I57" s="192" t="s">
        <v>117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397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63265</v>
      </c>
      <c r="J58" s="188"/>
      <c r="K58" s="188"/>
      <c r="L58" s="188"/>
      <c r="M58" s="188"/>
      <c r="N58" s="188"/>
    </row>
    <row r="59" spans="1:14" ht="15.75" thickBot="1">
      <c r="A59" s="91"/>
      <c r="B59" s="70"/>
      <c r="C59" s="70"/>
      <c r="D59" s="69"/>
      <c r="E59" s="205" t="s">
        <v>72</v>
      </c>
      <c r="F59" s="205"/>
      <c r="G59" s="205"/>
      <c r="H59" s="205"/>
      <c r="I59" s="188">
        <v>63265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62873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1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662270.70000000007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63265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1665.528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1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663936.22800000012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1"/>
      <c r="B66" s="71"/>
      <c r="C66" s="71"/>
      <c r="D66" s="91"/>
      <c r="E66" s="202" t="s">
        <v>83</v>
      </c>
      <c r="F66" s="202"/>
      <c r="G66" s="202"/>
      <c r="H66" s="202"/>
      <c r="I66" s="203">
        <v>49250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10.559957819731842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1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63265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600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45053</v>
      </c>
      <c r="B72" s="211"/>
      <c r="C72" s="211"/>
      <c r="D72" s="91"/>
      <c r="E72" s="202" t="s">
        <v>92</v>
      </c>
      <c r="F72" s="202"/>
      <c r="G72" s="202"/>
      <c r="H72" s="202"/>
      <c r="I72" s="203">
        <v>-49980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1"/>
      <c r="E73" s="91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1"/>
      <c r="E74" s="202" t="s">
        <v>93</v>
      </c>
      <c r="F74" s="202"/>
      <c r="G74" s="202"/>
      <c r="H74" s="202"/>
      <c r="I74" s="203">
        <f>(I66+I67+I68+I69+I70+I72+I75+I71)</f>
        <v>62535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1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1"/>
      <c r="E76" s="91"/>
      <c r="F76" s="77"/>
      <c r="G76" s="88"/>
      <c r="H76" s="88"/>
      <c r="I76" s="89"/>
      <c r="J76" s="89"/>
      <c r="K76" s="89"/>
      <c r="L76" s="89"/>
      <c r="M76" s="89"/>
      <c r="N76" s="80"/>
    </row>
    <row r="77" spans="1:14">
      <c r="A77" s="208" t="s">
        <v>117</v>
      </c>
      <c r="B77" s="208"/>
      <c r="C77" s="208"/>
      <c r="D77" s="91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45400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405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17136</v>
      </c>
      <c r="J80" s="188"/>
      <c r="K80" s="188"/>
      <c r="L80" s="188"/>
      <c r="M80" s="188"/>
      <c r="N80" s="188"/>
    </row>
    <row r="81" spans="1:14">
      <c r="A81" s="91"/>
      <c r="B81" s="91"/>
      <c r="C81" s="91"/>
      <c r="D81" s="83"/>
      <c r="E81" s="205" t="s">
        <v>99</v>
      </c>
      <c r="F81" s="205"/>
      <c r="G81" s="205"/>
      <c r="H81" s="205"/>
      <c r="I81" s="188">
        <v>195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397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0"/>
      <c r="F84" s="90"/>
      <c r="G84" s="90"/>
      <c r="H84" s="90"/>
      <c r="I84" s="86"/>
      <c r="J84" s="86"/>
      <c r="K84" s="86"/>
      <c r="L84" s="86"/>
      <c r="M84" s="86"/>
      <c r="N84" s="86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63533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0"/>
      <c r="F86" s="90"/>
      <c r="G86" s="90"/>
      <c r="H86" s="90"/>
      <c r="I86" s="86"/>
      <c r="J86" s="86"/>
      <c r="K86" s="86"/>
      <c r="L86" s="86"/>
      <c r="M86" s="86"/>
      <c r="N86" s="86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998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118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2250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24444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3589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3890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2444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7576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2024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1637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1981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0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273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989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151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115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245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179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411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212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126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120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227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574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865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100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257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297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811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54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258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754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348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918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4468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87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44193</v>
      </c>
      <c r="D43" s="19">
        <f t="shared" si="0"/>
        <v>3147</v>
      </c>
      <c r="E43" s="20">
        <f t="shared" si="0"/>
        <v>654</v>
      </c>
      <c r="F43" s="20">
        <f t="shared" si="0"/>
        <v>273</v>
      </c>
      <c r="G43" s="20">
        <f t="shared" si="0"/>
        <v>1619</v>
      </c>
      <c r="H43" s="20">
        <f t="shared" si="0"/>
        <v>1637</v>
      </c>
      <c r="I43" s="20">
        <f t="shared" si="0"/>
        <v>2718</v>
      </c>
      <c r="J43" s="20">
        <f t="shared" si="0"/>
        <v>4005</v>
      </c>
      <c r="K43" s="21">
        <f t="shared" si="0"/>
        <v>4468</v>
      </c>
      <c r="L43" s="17">
        <f t="shared" si="0"/>
        <v>0</v>
      </c>
      <c r="M43" s="18">
        <f t="shared" si="0"/>
        <v>0</v>
      </c>
      <c r="N43" s="87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87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44193</v>
      </c>
      <c r="D45" s="24">
        <f t="shared" si="1"/>
        <v>3147</v>
      </c>
      <c r="E45" s="25">
        <f t="shared" si="1"/>
        <v>654</v>
      </c>
      <c r="F45" s="25">
        <f t="shared" si="1"/>
        <v>273</v>
      </c>
      <c r="G45" s="25">
        <f t="shared" si="1"/>
        <v>1619</v>
      </c>
      <c r="H45" s="25">
        <f t="shared" si="1"/>
        <v>1637</v>
      </c>
      <c r="I45" s="25">
        <f t="shared" si="1"/>
        <v>2718</v>
      </c>
      <c r="J45" s="25">
        <f t="shared" si="1"/>
        <v>4005</v>
      </c>
      <c r="K45" s="26">
        <f t="shared" si="1"/>
        <v>4468</v>
      </c>
      <c r="L45" s="22">
        <f t="shared" si="1"/>
        <v>0</v>
      </c>
      <c r="M45" s="23">
        <f t="shared" si="1"/>
        <v>0</v>
      </c>
      <c r="N45" s="87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87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1"/>
      <c r="B49" s="43"/>
      <c r="C49" s="43"/>
      <c r="D49" s="43"/>
      <c r="E49" s="43"/>
      <c r="F49" s="43"/>
      <c r="G49" s="43"/>
      <c r="H49" s="43"/>
      <c r="I49" s="91"/>
      <c r="J49" s="91"/>
      <c r="K49" s="91"/>
      <c r="L49" s="91"/>
      <c r="M49" s="91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464026.5</v>
      </c>
      <c r="D50" s="46">
        <f t="shared" si="2"/>
        <v>32099.399999999998</v>
      </c>
      <c r="E50" s="47">
        <f t="shared" si="2"/>
        <v>6670.7999999999993</v>
      </c>
      <c r="F50" s="47">
        <f t="shared" si="2"/>
        <v>2784.6</v>
      </c>
      <c r="G50" s="47">
        <f t="shared" si="2"/>
        <v>16675.7</v>
      </c>
      <c r="H50" s="47">
        <f t="shared" si="2"/>
        <v>17188.5</v>
      </c>
      <c r="I50" s="47">
        <f t="shared" si="2"/>
        <v>28267.200000000001</v>
      </c>
      <c r="J50" s="47">
        <f t="shared" si="2"/>
        <v>42453</v>
      </c>
      <c r="K50" s="48">
        <f t="shared" si="2"/>
        <v>46467.200000000004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1"/>
      <c r="B54" s="91"/>
      <c r="C54" s="91"/>
      <c r="D54" s="91"/>
      <c r="E54" s="43"/>
      <c r="F54" s="43"/>
      <c r="G54" s="43"/>
      <c r="H54" s="91"/>
      <c r="I54" s="91"/>
      <c r="J54" s="91"/>
      <c r="K54" s="91"/>
      <c r="L54" s="91"/>
      <c r="M54" s="91"/>
      <c r="N54" s="53"/>
    </row>
    <row r="55" spans="1:14" ht="15.75" thickBot="1">
      <c r="A55" s="15" t="s">
        <v>67</v>
      </c>
      <c r="B55" s="61"/>
      <c r="C55" s="62"/>
      <c r="D55" s="63">
        <f>(D45*D53)</f>
        <v>273.78899999999999</v>
      </c>
      <c r="E55" s="64">
        <f>(E45*E53)</f>
        <v>56.897999999999996</v>
      </c>
      <c r="F55" s="64">
        <f>(F45*F53)</f>
        <v>23.750999999999998</v>
      </c>
      <c r="G55" s="64">
        <f>(G45*G53)</f>
        <v>140.85299999999998</v>
      </c>
      <c r="H55" s="64">
        <f t="shared" ref="H55" si="3">(H45*H53)</f>
        <v>142.41899999999998</v>
      </c>
      <c r="I55" s="64">
        <f>(I45*I53)</f>
        <v>236.46599999999998</v>
      </c>
      <c r="J55" s="64">
        <f>(J45*J53)</f>
        <v>348.435</v>
      </c>
      <c r="K55" s="65">
        <f>(K45*K53)</f>
        <v>388.71599999999995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1"/>
      <c r="B56" s="91"/>
      <c r="C56" s="91"/>
      <c r="D56" s="91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62714</v>
      </c>
      <c r="C57" s="190"/>
      <c r="D57" s="69" t="s">
        <v>69</v>
      </c>
      <c r="E57" s="191">
        <v>45054</v>
      </c>
      <c r="F57" s="191"/>
      <c r="G57" s="191"/>
      <c r="H57" s="191"/>
      <c r="I57" s="192" t="s">
        <v>105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375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62720</v>
      </c>
      <c r="J58" s="188"/>
      <c r="K58" s="188"/>
      <c r="L58" s="188"/>
      <c r="M58" s="188"/>
      <c r="N58" s="188"/>
    </row>
    <row r="59" spans="1:14" ht="15.75" thickBot="1">
      <c r="A59" s="91"/>
      <c r="B59" s="70"/>
      <c r="C59" s="70"/>
      <c r="D59" s="69"/>
      <c r="E59" s="205" t="s">
        <v>72</v>
      </c>
      <c r="F59" s="205"/>
      <c r="G59" s="205"/>
      <c r="H59" s="205"/>
      <c r="I59" s="188">
        <v>62720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62339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1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656632.89999999991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62720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1611.3269999999998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1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658244.22699999996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1"/>
      <c r="B66" s="71"/>
      <c r="C66" s="71"/>
      <c r="D66" s="91"/>
      <c r="E66" s="202" t="s">
        <v>83</v>
      </c>
      <c r="F66" s="202"/>
      <c r="G66" s="202"/>
      <c r="H66" s="202"/>
      <c r="I66" s="203">
        <v>49980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10.559107893934776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1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62720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340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45054</v>
      </c>
      <c r="B72" s="211"/>
      <c r="C72" s="211"/>
      <c r="D72" s="91"/>
      <c r="E72" s="202" t="s">
        <v>92</v>
      </c>
      <c r="F72" s="202"/>
      <c r="G72" s="202"/>
      <c r="H72" s="202"/>
      <c r="I72" s="203">
        <v>-47500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1"/>
      <c r="E73" s="91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1"/>
      <c r="E74" s="202" t="s">
        <v>93</v>
      </c>
      <c r="F74" s="202"/>
      <c r="G74" s="202"/>
      <c r="H74" s="202"/>
      <c r="I74" s="203">
        <f>(I66+I67+I68+I69+I70+I72+I75+I71)</f>
        <v>65200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1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1"/>
      <c r="E76" s="91"/>
      <c r="F76" s="77"/>
      <c r="G76" s="88"/>
      <c r="H76" s="88"/>
      <c r="I76" s="89"/>
      <c r="J76" s="89"/>
      <c r="K76" s="89"/>
      <c r="L76" s="89"/>
      <c r="M76" s="89"/>
      <c r="N76" s="80"/>
    </row>
    <row r="77" spans="1:14">
      <c r="A77" s="208" t="s">
        <v>105</v>
      </c>
      <c r="B77" s="208"/>
      <c r="C77" s="208"/>
      <c r="D77" s="91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65350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340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1"/>
      <c r="B81" s="91"/>
      <c r="C81" s="91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375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0"/>
      <c r="F84" s="90"/>
      <c r="G84" s="90"/>
      <c r="H84" s="90"/>
      <c r="I84" s="86"/>
      <c r="J84" s="86"/>
      <c r="K84" s="86"/>
      <c r="L84" s="86"/>
      <c r="M84" s="86"/>
      <c r="N84" s="86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66065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0"/>
      <c r="F86" s="90"/>
      <c r="G86" s="90"/>
      <c r="H86" s="90"/>
      <c r="I86" s="86"/>
      <c r="J86" s="86"/>
      <c r="K86" s="86"/>
      <c r="L86" s="86"/>
      <c r="M86" s="86"/>
      <c r="N86" s="86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865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>
      <c r="A1" s="193" t="s">
        <v>0</v>
      </c>
      <c r="B1" s="117" t="s">
        <v>1</v>
      </c>
      <c r="C1" s="117" t="s">
        <v>2</v>
      </c>
      <c r="D1" s="117" t="s">
        <v>3</v>
      </c>
      <c r="E1" s="117" t="s">
        <v>3</v>
      </c>
      <c r="F1" s="117" t="s">
        <v>3</v>
      </c>
      <c r="G1" s="117" t="s">
        <v>4</v>
      </c>
      <c r="H1" s="117" t="s">
        <v>4</v>
      </c>
      <c r="I1" s="117" t="s">
        <v>4</v>
      </c>
      <c r="J1" s="117" t="s">
        <v>4</v>
      </c>
      <c r="K1" s="117" t="s">
        <v>4</v>
      </c>
      <c r="L1" s="117" t="s">
        <v>4</v>
      </c>
      <c r="M1" s="118" t="s">
        <v>5</v>
      </c>
      <c r="N1" s="195" t="s">
        <v>119</v>
      </c>
    </row>
    <row r="2" spans="1:14" ht="15.75" thickBot="1">
      <c r="A2" s="194"/>
      <c r="B2" s="119" t="s">
        <v>6</v>
      </c>
      <c r="C2" s="119" t="s">
        <v>7</v>
      </c>
      <c r="D2" s="119" t="s">
        <v>8</v>
      </c>
      <c r="E2" s="119" t="s">
        <v>8</v>
      </c>
      <c r="F2" s="119" t="s">
        <v>8</v>
      </c>
      <c r="G2" s="119" t="s">
        <v>9</v>
      </c>
      <c r="H2" s="119" t="s">
        <v>10</v>
      </c>
      <c r="I2" s="119" t="s">
        <v>11</v>
      </c>
      <c r="J2" s="119" t="s">
        <v>12</v>
      </c>
      <c r="K2" s="119" t="s">
        <v>13</v>
      </c>
      <c r="L2" s="119" t="s">
        <v>14</v>
      </c>
      <c r="M2" s="120" t="s">
        <v>7</v>
      </c>
      <c r="N2" s="195"/>
    </row>
    <row r="3" spans="1:14">
      <c r="A3" s="121" t="s">
        <v>15</v>
      </c>
      <c r="B3" s="122"/>
      <c r="C3" s="3">
        <v>2183</v>
      </c>
      <c r="D3" s="123"/>
      <c r="E3" s="11"/>
      <c r="F3" s="11"/>
      <c r="G3" s="11"/>
      <c r="H3" s="11"/>
      <c r="I3" s="11"/>
      <c r="J3" s="11"/>
      <c r="K3" s="124"/>
      <c r="L3" s="122"/>
      <c r="M3" s="3"/>
      <c r="N3" s="195"/>
    </row>
    <row r="4" spans="1:14">
      <c r="A4" s="125" t="s">
        <v>16</v>
      </c>
      <c r="B4" s="126"/>
      <c r="C4" s="4">
        <v>24560</v>
      </c>
      <c r="D4" s="127"/>
      <c r="E4" s="12"/>
      <c r="F4" s="12"/>
      <c r="G4" s="12"/>
      <c r="H4" s="12"/>
      <c r="I4" s="12"/>
      <c r="J4" s="12"/>
      <c r="K4" s="128"/>
      <c r="L4" s="126"/>
      <c r="M4" s="4"/>
      <c r="N4" s="195"/>
    </row>
    <row r="5" spans="1:14">
      <c r="A5" s="125" t="s">
        <v>17</v>
      </c>
      <c r="B5" s="126"/>
      <c r="C5" s="4">
        <v>3579</v>
      </c>
      <c r="D5" s="127"/>
      <c r="E5" s="12"/>
      <c r="F5" s="12"/>
      <c r="G5" s="12"/>
      <c r="H5" s="12"/>
      <c r="I5" s="12"/>
      <c r="J5" s="12"/>
      <c r="K5" s="128"/>
      <c r="L5" s="126"/>
      <c r="M5" s="4"/>
      <c r="N5" s="195"/>
    </row>
    <row r="6" spans="1:14">
      <c r="A6" s="125" t="s">
        <v>18</v>
      </c>
      <c r="B6" s="126"/>
      <c r="C6" s="4">
        <v>4026</v>
      </c>
      <c r="D6" s="127"/>
      <c r="E6" s="12"/>
      <c r="F6" s="12"/>
      <c r="G6" s="12"/>
      <c r="H6" s="12"/>
      <c r="I6" s="12"/>
      <c r="J6" s="12"/>
      <c r="K6" s="128"/>
      <c r="L6" s="126"/>
      <c r="M6" s="4"/>
      <c r="N6" s="195"/>
    </row>
    <row r="7" spans="1:14">
      <c r="A7" s="125" t="s">
        <v>19</v>
      </c>
      <c r="B7" s="126"/>
      <c r="C7" s="4">
        <v>2813</v>
      </c>
      <c r="D7" s="127"/>
      <c r="E7" s="12"/>
      <c r="F7" s="12"/>
      <c r="G7" s="12"/>
      <c r="H7" s="12"/>
      <c r="I7" s="12"/>
      <c r="J7" s="12"/>
      <c r="K7" s="128"/>
      <c r="L7" s="126"/>
      <c r="M7" s="4"/>
      <c r="N7" s="195"/>
    </row>
    <row r="8" spans="1:14" ht="15.75" thickBot="1">
      <c r="A8" s="129" t="s">
        <v>20</v>
      </c>
      <c r="B8" s="130"/>
      <c r="C8" s="5">
        <v>8051</v>
      </c>
      <c r="D8" s="131"/>
      <c r="E8" s="132"/>
      <c r="F8" s="132"/>
      <c r="G8" s="132"/>
      <c r="H8" s="132"/>
      <c r="I8" s="132"/>
      <c r="J8" s="132"/>
      <c r="K8" s="133"/>
      <c r="L8" s="130"/>
      <c r="M8" s="5"/>
      <c r="N8" s="134"/>
    </row>
    <row r="9" spans="1:14" s="10" customFormat="1" ht="15.75" thickBot="1">
      <c r="A9" s="1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</row>
    <row r="10" spans="1:14">
      <c r="A10" s="121" t="s">
        <v>21</v>
      </c>
      <c r="B10" s="122"/>
      <c r="C10" s="11"/>
      <c r="D10" s="11"/>
      <c r="E10" s="11"/>
      <c r="F10" s="11"/>
      <c r="G10" s="11"/>
      <c r="H10" s="11"/>
      <c r="I10" s="11"/>
      <c r="J10" s="11">
        <v>1980</v>
      </c>
      <c r="K10" s="3"/>
      <c r="L10" s="123"/>
      <c r="M10" s="3"/>
      <c r="N10" s="196" t="s">
        <v>22</v>
      </c>
    </row>
    <row r="11" spans="1:14">
      <c r="A11" s="125" t="s">
        <v>23</v>
      </c>
      <c r="B11" s="126"/>
      <c r="C11" s="12"/>
      <c r="D11" s="12"/>
      <c r="E11" s="12"/>
      <c r="F11" s="12"/>
      <c r="G11" s="12"/>
      <c r="H11" s="12">
        <v>1707</v>
      </c>
      <c r="I11" s="12"/>
      <c r="J11" s="12"/>
      <c r="K11" s="4"/>
      <c r="L11" s="127"/>
      <c r="M11" s="4"/>
      <c r="N11" s="196"/>
    </row>
    <row r="12" spans="1:14">
      <c r="A12" s="125" t="s">
        <v>24</v>
      </c>
      <c r="B12" s="126"/>
      <c r="C12" s="12"/>
      <c r="D12" s="12"/>
      <c r="E12" s="12"/>
      <c r="F12" s="12"/>
      <c r="G12" s="12"/>
      <c r="H12" s="12"/>
      <c r="I12" s="12"/>
      <c r="J12" s="12">
        <v>1937</v>
      </c>
      <c r="K12" s="4"/>
      <c r="L12" s="127"/>
      <c r="M12" s="4"/>
      <c r="N12" s="196"/>
    </row>
    <row r="13" spans="1:14">
      <c r="A13" s="125" t="s">
        <v>25</v>
      </c>
      <c r="B13" s="126"/>
      <c r="C13" s="12"/>
      <c r="D13" s="12"/>
      <c r="E13" s="12"/>
      <c r="F13" s="12">
        <v>657</v>
      </c>
      <c r="G13" s="12"/>
      <c r="H13" s="12"/>
      <c r="I13" s="12"/>
      <c r="J13" s="12"/>
      <c r="K13" s="4"/>
      <c r="L13" s="127"/>
      <c r="M13" s="4"/>
      <c r="N13" s="196"/>
    </row>
    <row r="14" spans="1:14">
      <c r="A14" s="125" t="s">
        <v>26</v>
      </c>
      <c r="B14" s="126"/>
      <c r="C14" s="12"/>
      <c r="D14" s="12"/>
      <c r="E14" s="12"/>
      <c r="F14" s="12">
        <v>285</v>
      </c>
      <c r="G14" s="12"/>
      <c r="H14" s="12"/>
      <c r="I14" s="12"/>
      <c r="J14" s="12"/>
      <c r="K14" s="4"/>
      <c r="L14" s="127"/>
      <c r="M14" s="4"/>
      <c r="N14" s="196"/>
    </row>
    <row r="15" spans="1:14">
      <c r="A15" s="125" t="s">
        <v>27</v>
      </c>
      <c r="B15" s="126"/>
      <c r="C15" s="12"/>
      <c r="D15" s="12"/>
      <c r="E15" s="12"/>
      <c r="F15" s="137"/>
      <c r="G15" s="12"/>
      <c r="H15" s="12"/>
      <c r="I15" s="12">
        <v>1048</v>
      </c>
      <c r="J15" s="12"/>
      <c r="K15" s="4"/>
      <c r="L15" s="127"/>
      <c r="M15" s="4"/>
      <c r="N15" s="196"/>
    </row>
    <row r="16" spans="1:14">
      <c r="A16" s="125" t="s">
        <v>28</v>
      </c>
      <c r="B16" s="126"/>
      <c r="C16" s="12"/>
      <c r="D16" s="12">
        <v>153</v>
      </c>
      <c r="E16" s="12"/>
      <c r="F16" s="12"/>
      <c r="G16" s="12"/>
      <c r="H16" s="12"/>
      <c r="I16" s="12"/>
      <c r="J16" s="12"/>
      <c r="K16" s="4"/>
      <c r="L16" s="127"/>
      <c r="M16" s="4"/>
      <c r="N16" s="196"/>
    </row>
    <row r="17" spans="1:14">
      <c r="A17" s="125" t="s">
        <v>29</v>
      </c>
      <c r="B17" s="126"/>
      <c r="C17" s="12"/>
      <c r="D17" s="12">
        <v>0</v>
      </c>
      <c r="E17" s="12"/>
      <c r="F17" s="12"/>
      <c r="G17" s="12"/>
      <c r="H17" s="12"/>
      <c r="I17" s="12"/>
      <c r="J17" s="12"/>
      <c r="K17" s="4"/>
      <c r="L17" s="127"/>
      <c r="M17" s="4"/>
      <c r="N17" s="196"/>
    </row>
    <row r="18" spans="1:14">
      <c r="A18" s="125" t="s">
        <v>30</v>
      </c>
      <c r="B18" s="126"/>
      <c r="C18" s="12"/>
      <c r="D18" s="12">
        <v>321</v>
      </c>
      <c r="E18" s="12"/>
      <c r="F18" s="12"/>
      <c r="G18" s="12"/>
      <c r="H18" s="12"/>
      <c r="I18" s="12"/>
      <c r="J18" s="12"/>
      <c r="K18" s="4"/>
      <c r="L18" s="127"/>
      <c r="M18" s="4"/>
      <c r="N18" s="196"/>
    </row>
    <row r="19" spans="1:14">
      <c r="A19" s="125" t="s">
        <v>31</v>
      </c>
      <c r="B19" s="126"/>
      <c r="C19" s="12"/>
      <c r="D19" s="12">
        <v>127</v>
      </c>
      <c r="E19" s="12"/>
      <c r="F19" s="12"/>
      <c r="G19" s="12"/>
      <c r="H19" s="12"/>
      <c r="I19" s="12"/>
      <c r="J19" s="12"/>
      <c r="K19" s="4"/>
      <c r="L19" s="127"/>
      <c r="M19" s="4"/>
      <c r="N19" s="196"/>
    </row>
    <row r="20" spans="1:14">
      <c r="A20" s="125" t="s">
        <v>32</v>
      </c>
      <c r="B20" s="126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27"/>
      <c r="M20" s="4"/>
      <c r="N20" s="196"/>
    </row>
    <row r="21" spans="1:14">
      <c r="A21" s="125" t="s">
        <v>33</v>
      </c>
      <c r="B21" s="126"/>
      <c r="C21" s="12"/>
      <c r="D21" s="12">
        <v>424</v>
      </c>
      <c r="E21" s="12"/>
      <c r="F21" s="12"/>
      <c r="G21" s="12"/>
      <c r="H21" s="12"/>
      <c r="I21" s="12"/>
      <c r="J21" s="12"/>
      <c r="K21" s="4"/>
      <c r="L21" s="127"/>
      <c r="M21" s="4"/>
      <c r="N21" s="196"/>
    </row>
    <row r="22" spans="1:14">
      <c r="A22" s="125" t="s">
        <v>34</v>
      </c>
      <c r="B22" s="126"/>
      <c r="C22" s="12"/>
      <c r="D22" s="12">
        <v>222</v>
      </c>
      <c r="E22" s="12"/>
      <c r="F22" s="12"/>
      <c r="G22" s="12"/>
      <c r="H22" s="12"/>
      <c r="I22" s="12"/>
      <c r="J22" s="12"/>
      <c r="K22" s="4"/>
      <c r="L22" s="127"/>
      <c r="M22" s="4"/>
      <c r="N22" s="196"/>
    </row>
    <row r="23" spans="1:14">
      <c r="A23" s="125" t="s">
        <v>35</v>
      </c>
      <c r="B23" s="126"/>
      <c r="C23" s="12"/>
      <c r="D23" s="12">
        <v>127</v>
      </c>
      <c r="E23" s="12"/>
      <c r="F23" s="12"/>
      <c r="G23" s="12"/>
      <c r="H23" s="12"/>
      <c r="I23" s="12"/>
      <c r="J23" s="12"/>
      <c r="K23" s="4"/>
      <c r="L23" s="127"/>
      <c r="M23" s="4"/>
      <c r="N23" s="196"/>
    </row>
    <row r="24" spans="1:14">
      <c r="A24" s="125" t="s">
        <v>36</v>
      </c>
      <c r="B24" s="126"/>
      <c r="C24" s="12"/>
      <c r="D24" s="12">
        <v>137</v>
      </c>
      <c r="E24" s="12"/>
      <c r="F24" s="12"/>
      <c r="G24" s="12"/>
      <c r="H24" s="12"/>
      <c r="I24" s="12"/>
      <c r="J24" s="12"/>
      <c r="K24" s="4"/>
      <c r="L24" s="127"/>
      <c r="M24" s="4"/>
      <c r="N24" s="196"/>
    </row>
    <row r="25" spans="1:14">
      <c r="A25" s="138" t="s">
        <v>37</v>
      </c>
      <c r="B25" s="139"/>
      <c r="C25" s="140"/>
      <c r="D25" s="140">
        <v>229</v>
      </c>
      <c r="E25" s="140"/>
      <c r="F25" s="140"/>
      <c r="G25" s="140"/>
      <c r="H25" s="140"/>
      <c r="I25" s="140"/>
      <c r="J25" s="140"/>
      <c r="K25" s="141"/>
      <c r="L25" s="142"/>
      <c r="M25" s="141"/>
      <c r="N25" s="196"/>
    </row>
    <row r="26" spans="1:14" ht="15.75" thickBot="1">
      <c r="A26" s="143" t="s">
        <v>38</v>
      </c>
      <c r="B26" s="130"/>
      <c r="C26" s="132"/>
      <c r="D26" s="132">
        <v>547</v>
      </c>
      <c r="E26" s="132"/>
      <c r="F26" s="132"/>
      <c r="G26" s="132"/>
      <c r="H26" s="132"/>
      <c r="I26" s="132"/>
      <c r="J26" s="132"/>
      <c r="K26" s="5"/>
      <c r="L26" s="131"/>
      <c r="M26" s="5"/>
      <c r="N26" s="136"/>
    </row>
    <row r="27" spans="1:14" ht="15.75" thickBot="1">
      <c r="A27" s="14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</row>
    <row r="28" spans="1:14">
      <c r="A28" s="121" t="s">
        <v>39</v>
      </c>
      <c r="B28" s="122"/>
      <c r="C28" s="11"/>
      <c r="D28" s="11"/>
      <c r="E28" s="11"/>
      <c r="F28" s="11"/>
      <c r="G28" s="11">
        <v>927</v>
      </c>
      <c r="H28" s="145"/>
      <c r="I28" s="11"/>
      <c r="J28" s="11"/>
      <c r="K28" s="124"/>
      <c r="L28" s="122"/>
      <c r="M28" s="3"/>
      <c r="N28" s="197" t="s">
        <v>40</v>
      </c>
    </row>
    <row r="29" spans="1:14">
      <c r="A29" s="125" t="s">
        <v>41</v>
      </c>
      <c r="B29" s="126"/>
      <c r="C29" s="12"/>
      <c r="D29" s="12"/>
      <c r="E29" s="12">
        <v>97</v>
      </c>
      <c r="F29" s="12"/>
      <c r="G29" s="12"/>
      <c r="H29" s="12"/>
      <c r="I29" s="12"/>
      <c r="J29" s="12"/>
      <c r="K29" s="128"/>
      <c r="L29" s="126"/>
      <c r="M29" s="4"/>
      <c r="N29" s="198"/>
    </row>
    <row r="30" spans="1:14">
      <c r="A30" s="125" t="s">
        <v>42</v>
      </c>
      <c r="B30" s="126"/>
      <c r="C30" s="12"/>
      <c r="D30" s="12"/>
      <c r="E30" s="12">
        <v>252</v>
      </c>
      <c r="F30" s="12"/>
      <c r="G30" s="12"/>
      <c r="H30" s="12"/>
      <c r="I30" s="12"/>
      <c r="J30" s="12"/>
      <c r="K30" s="128"/>
      <c r="L30" s="126"/>
      <c r="M30" s="4"/>
      <c r="N30" s="198"/>
    </row>
    <row r="31" spans="1:14">
      <c r="A31" s="125" t="s">
        <v>43</v>
      </c>
      <c r="B31" s="126"/>
      <c r="C31" s="12"/>
      <c r="D31" s="12"/>
      <c r="E31" s="12">
        <v>300</v>
      </c>
      <c r="F31" s="12"/>
      <c r="G31" s="12"/>
      <c r="H31" s="12"/>
      <c r="I31" s="12"/>
      <c r="J31" s="12"/>
      <c r="K31" s="128"/>
      <c r="L31" s="126"/>
      <c r="M31" s="4"/>
      <c r="N31" s="198"/>
    </row>
    <row r="32" spans="1:14">
      <c r="A32" s="125" t="s">
        <v>44</v>
      </c>
      <c r="B32" s="126"/>
      <c r="C32" s="12"/>
      <c r="D32" s="12"/>
      <c r="E32" s="12"/>
      <c r="F32" s="12"/>
      <c r="G32" s="12"/>
      <c r="H32" s="12"/>
      <c r="I32" s="12">
        <v>808</v>
      </c>
      <c r="J32" s="12"/>
      <c r="K32" s="128"/>
      <c r="L32" s="126"/>
      <c r="M32" s="4"/>
      <c r="N32" s="198"/>
    </row>
    <row r="33" spans="1:14">
      <c r="A33" s="125" t="s">
        <v>45</v>
      </c>
      <c r="B33" s="126"/>
      <c r="C33" s="12"/>
      <c r="D33" s="12">
        <v>0</v>
      </c>
      <c r="E33" s="12"/>
      <c r="F33" s="12"/>
      <c r="G33" s="12"/>
      <c r="H33" s="12"/>
      <c r="I33" s="12"/>
      <c r="J33" s="12"/>
      <c r="K33" s="128"/>
      <c r="L33" s="126"/>
      <c r="M33" s="4"/>
      <c r="N33" s="198"/>
    </row>
    <row r="34" spans="1:14">
      <c r="A34" s="125" t="s">
        <v>46</v>
      </c>
      <c r="B34" s="126"/>
      <c r="C34" s="12"/>
      <c r="D34" s="12">
        <v>142</v>
      </c>
      <c r="E34" s="12"/>
      <c r="F34" s="12"/>
      <c r="G34" s="12"/>
      <c r="H34" s="12"/>
      <c r="I34" s="12"/>
      <c r="J34" s="12"/>
      <c r="K34" s="128"/>
      <c r="L34" s="126"/>
      <c r="M34" s="4"/>
      <c r="N34" s="198"/>
    </row>
    <row r="35" spans="1:14">
      <c r="A35" s="125" t="s">
        <v>47</v>
      </c>
      <c r="B35" s="126"/>
      <c r="C35" s="12"/>
      <c r="D35" s="12">
        <v>270</v>
      </c>
      <c r="E35" s="12"/>
      <c r="F35" s="12"/>
      <c r="G35" s="12"/>
      <c r="H35" s="12"/>
      <c r="I35" s="12"/>
      <c r="J35" s="12"/>
      <c r="K35" s="128"/>
      <c r="L35" s="126"/>
      <c r="M35" s="4"/>
      <c r="N35" s="198"/>
    </row>
    <row r="36" spans="1:14">
      <c r="A36" s="125" t="s">
        <v>48</v>
      </c>
      <c r="B36" s="126"/>
      <c r="C36" s="12"/>
      <c r="D36" s="12"/>
      <c r="E36" s="12"/>
      <c r="F36" s="12"/>
      <c r="G36" s="12">
        <v>755</v>
      </c>
      <c r="H36" s="137"/>
      <c r="I36" s="12"/>
      <c r="J36" s="12"/>
      <c r="K36" s="128"/>
      <c r="L36" s="126"/>
      <c r="M36" s="4"/>
      <c r="N36" s="198"/>
    </row>
    <row r="37" spans="1:14" s="10" customFormat="1">
      <c r="A37" s="125" t="s">
        <v>49</v>
      </c>
      <c r="B37" s="126"/>
      <c r="C37" s="12"/>
      <c r="D37" s="12">
        <v>351</v>
      </c>
      <c r="E37" s="12"/>
      <c r="F37" s="12"/>
      <c r="G37" s="12"/>
      <c r="H37" s="12"/>
      <c r="I37" s="12"/>
      <c r="J37" s="12"/>
      <c r="K37" s="128"/>
      <c r="L37" s="126"/>
      <c r="M37" s="4"/>
      <c r="N37" s="198"/>
    </row>
    <row r="38" spans="1:14">
      <c r="A38" s="125" t="s">
        <v>50</v>
      </c>
      <c r="B38" s="126"/>
      <c r="C38" s="12"/>
      <c r="D38" s="12"/>
      <c r="E38" s="12"/>
      <c r="F38" s="12"/>
      <c r="G38" s="12"/>
      <c r="H38" s="12"/>
      <c r="I38" s="12">
        <v>947</v>
      </c>
      <c r="J38" s="12"/>
      <c r="K38" s="128"/>
      <c r="L38" s="126"/>
      <c r="M38" s="4"/>
      <c r="N38" s="198"/>
    </row>
    <row r="39" spans="1:14" ht="15.75" thickBot="1">
      <c r="A39" s="146" t="s">
        <v>51</v>
      </c>
      <c r="B39" s="147"/>
      <c r="C39" s="148"/>
      <c r="D39" s="148"/>
      <c r="E39" s="148"/>
      <c r="F39" s="148"/>
      <c r="G39" s="148"/>
      <c r="H39" s="148"/>
      <c r="I39" s="148"/>
      <c r="J39" s="148"/>
      <c r="K39" s="149">
        <v>4598</v>
      </c>
      <c r="L39" s="130"/>
      <c r="M39" s="150"/>
      <c r="N39" s="199"/>
    </row>
    <row r="40" spans="1:14" s="14" customFormat="1" ht="15.75" thickBot="1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</row>
    <row r="41" spans="1:14" ht="15.75" thickBot="1">
      <c r="A41" s="151" t="s">
        <v>52</v>
      </c>
      <c r="B41" s="152"/>
      <c r="C41" s="153"/>
      <c r="D41" s="154"/>
      <c r="E41" s="155"/>
      <c r="F41" s="155"/>
      <c r="G41" s="155"/>
      <c r="H41" s="155"/>
      <c r="I41" s="155"/>
      <c r="J41" s="155"/>
      <c r="K41" s="156"/>
      <c r="L41" s="152"/>
      <c r="M41" s="153"/>
      <c r="N41" s="136"/>
    </row>
    <row r="42" spans="1:14" s="10" customFormat="1" ht="15.75" thickBo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87"/>
    </row>
    <row r="43" spans="1:14" ht="15.75" thickBot="1">
      <c r="A43" s="16" t="s">
        <v>53</v>
      </c>
      <c r="B43" s="17">
        <f t="shared" ref="B43:M43" si="0">SUM(B3:B41)</f>
        <v>0</v>
      </c>
      <c r="C43" s="18">
        <f t="shared" si="0"/>
        <v>45212</v>
      </c>
      <c r="D43" s="19">
        <f t="shared" si="0"/>
        <v>3232</v>
      </c>
      <c r="E43" s="20">
        <f t="shared" si="0"/>
        <v>649</v>
      </c>
      <c r="F43" s="20">
        <f t="shared" si="0"/>
        <v>942</v>
      </c>
      <c r="G43" s="20">
        <f t="shared" si="0"/>
        <v>1682</v>
      </c>
      <c r="H43" s="20">
        <f t="shared" si="0"/>
        <v>1707</v>
      </c>
      <c r="I43" s="20">
        <f t="shared" si="0"/>
        <v>2803</v>
      </c>
      <c r="J43" s="20">
        <f t="shared" si="0"/>
        <v>3917</v>
      </c>
      <c r="K43" s="21">
        <f t="shared" si="0"/>
        <v>4598</v>
      </c>
      <c r="L43" s="17">
        <f t="shared" si="0"/>
        <v>0</v>
      </c>
      <c r="M43" s="18">
        <f t="shared" si="0"/>
        <v>0</v>
      </c>
      <c r="N43" s="87"/>
    </row>
    <row r="44" spans="1:14" s="10" customFormat="1" ht="15.75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87"/>
    </row>
    <row r="45" spans="1:14" ht="15.75" thickBot="1">
      <c r="A45" s="16" t="s">
        <v>54</v>
      </c>
      <c r="B45" s="22">
        <f t="shared" ref="B45:M45" si="1">SUM(B3:B41)</f>
        <v>0</v>
      </c>
      <c r="C45" s="23">
        <f t="shared" si="1"/>
        <v>45212</v>
      </c>
      <c r="D45" s="24">
        <f t="shared" si="1"/>
        <v>3232</v>
      </c>
      <c r="E45" s="25">
        <f t="shared" si="1"/>
        <v>649</v>
      </c>
      <c r="F45" s="25">
        <f t="shared" si="1"/>
        <v>942</v>
      </c>
      <c r="G45" s="25">
        <f t="shared" si="1"/>
        <v>1682</v>
      </c>
      <c r="H45" s="25">
        <f t="shared" si="1"/>
        <v>1707</v>
      </c>
      <c r="I45" s="25">
        <f t="shared" si="1"/>
        <v>2803</v>
      </c>
      <c r="J45" s="25">
        <f t="shared" si="1"/>
        <v>3917</v>
      </c>
      <c r="K45" s="26">
        <f t="shared" si="1"/>
        <v>4598</v>
      </c>
      <c r="L45" s="22">
        <f t="shared" si="1"/>
        <v>0</v>
      </c>
      <c r="M45" s="23">
        <f t="shared" si="1"/>
        <v>0</v>
      </c>
      <c r="N45" s="87"/>
    </row>
    <row r="46" spans="1:14" s="10" customFormat="1" ht="15.75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87"/>
    </row>
    <row r="47" spans="1:14">
      <c r="A47" s="27" t="s">
        <v>55</v>
      </c>
      <c r="B47" s="28" t="s">
        <v>56</v>
      </c>
      <c r="C47" s="29" t="s">
        <v>57</v>
      </c>
      <c r="D47" s="30" t="s">
        <v>58</v>
      </c>
      <c r="E47" s="31" t="s">
        <v>58</v>
      </c>
      <c r="F47" s="31" t="s">
        <v>58</v>
      </c>
      <c r="G47" s="31" t="s">
        <v>59</v>
      </c>
      <c r="H47" s="31" t="s">
        <v>59</v>
      </c>
      <c r="I47" s="31" t="s">
        <v>59</v>
      </c>
      <c r="J47" s="32" t="s">
        <v>59</v>
      </c>
      <c r="K47" s="33" t="s">
        <v>59</v>
      </c>
      <c r="L47" s="2" t="s">
        <v>59</v>
      </c>
      <c r="M47" s="34" t="s">
        <v>60</v>
      </c>
      <c r="N47" s="6"/>
    </row>
    <row r="48" spans="1:14" ht="15.75" thickBot="1">
      <c r="A48" s="13" t="s">
        <v>14</v>
      </c>
      <c r="B48" s="35">
        <v>0</v>
      </c>
      <c r="C48" s="36">
        <v>10.5</v>
      </c>
      <c r="D48" s="37">
        <v>10.199999999999999</v>
      </c>
      <c r="E48" s="38">
        <v>10.199999999999999</v>
      </c>
      <c r="F48" s="38">
        <v>10.199999999999999</v>
      </c>
      <c r="G48" s="38">
        <v>10.3</v>
      </c>
      <c r="H48" s="38">
        <v>10.5</v>
      </c>
      <c r="I48" s="39">
        <v>10.4</v>
      </c>
      <c r="J48" s="39">
        <v>10.6</v>
      </c>
      <c r="K48" s="39">
        <v>10.4</v>
      </c>
      <c r="L48" s="40">
        <v>0</v>
      </c>
      <c r="M48" s="41">
        <v>0</v>
      </c>
      <c r="N48" s="6"/>
    </row>
    <row r="49" spans="1:14" ht="15.75" thickBot="1">
      <c r="A49" s="91"/>
      <c r="B49" s="43"/>
      <c r="C49" s="43"/>
      <c r="D49" s="43"/>
      <c r="E49" s="43"/>
      <c r="F49" s="43"/>
      <c r="G49" s="43"/>
      <c r="H49" s="43"/>
      <c r="I49" s="91"/>
      <c r="J49" s="91"/>
      <c r="K49" s="91"/>
      <c r="L49" s="91"/>
      <c r="M49" s="91"/>
      <c r="N49" s="6"/>
    </row>
    <row r="50" spans="1:14" ht="15.75" thickBot="1">
      <c r="A50" s="15" t="s">
        <v>61</v>
      </c>
      <c r="B50" s="44">
        <f t="shared" ref="B50:M50" si="2">(B43*B48)</f>
        <v>0</v>
      </c>
      <c r="C50" s="45">
        <f t="shared" si="2"/>
        <v>474726</v>
      </c>
      <c r="D50" s="46">
        <f t="shared" si="2"/>
        <v>32966.399999999994</v>
      </c>
      <c r="E50" s="47">
        <f t="shared" si="2"/>
        <v>6619.7999999999993</v>
      </c>
      <c r="F50" s="47">
        <f t="shared" si="2"/>
        <v>9608.4</v>
      </c>
      <c r="G50" s="47">
        <f t="shared" si="2"/>
        <v>17324.600000000002</v>
      </c>
      <c r="H50" s="47">
        <f t="shared" si="2"/>
        <v>17923.5</v>
      </c>
      <c r="I50" s="47">
        <f t="shared" si="2"/>
        <v>29151.200000000001</v>
      </c>
      <c r="J50" s="47">
        <f t="shared" si="2"/>
        <v>41520.199999999997</v>
      </c>
      <c r="K50" s="48">
        <f t="shared" si="2"/>
        <v>47819.200000000004</v>
      </c>
      <c r="L50" s="44">
        <f t="shared" si="2"/>
        <v>0</v>
      </c>
      <c r="M50" s="49">
        <f t="shared" si="2"/>
        <v>0</v>
      </c>
      <c r="N50" s="50" t="s">
        <v>62</v>
      </c>
    </row>
    <row r="51" spans="1:14" ht="15.75" thickBo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6"/>
    </row>
    <row r="52" spans="1:14">
      <c r="A52" s="27" t="s">
        <v>63</v>
      </c>
      <c r="B52" s="28"/>
      <c r="C52" s="29"/>
      <c r="D52" s="30" t="s">
        <v>64</v>
      </c>
      <c r="E52" s="31" t="s">
        <v>64</v>
      </c>
      <c r="F52" s="31" t="s">
        <v>64</v>
      </c>
      <c r="G52" s="31" t="s">
        <v>64</v>
      </c>
      <c r="H52" s="31" t="s">
        <v>65</v>
      </c>
      <c r="I52" s="32" t="s">
        <v>65</v>
      </c>
      <c r="J52" s="31" t="s">
        <v>65</v>
      </c>
      <c r="K52" s="51" t="s">
        <v>65</v>
      </c>
      <c r="L52" s="52" t="s">
        <v>65</v>
      </c>
      <c r="M52" s="34" t="s">
        <v>65</v>
      </c>
      <c r="N52" s="53"/>
    </row>
    <row r="53" spans="1:14" ht="15.75" thickBot="1">
      <c r="A53" s="13" t="s">
        <v>66</v>
      </c>
      <c r="B53" s="54"/>
      <c r="C53" s="55"/>
      <c r="D53" s="56">
        <v>8.6999999999999994E-2</v>
      </c>
      <c r="E53" s="57">
        <v>8.6999999999999994E-2</v>
      </c>
      <c r="F53" s="57">
        <v>8.6999999999999994E-2</v>
      </c>
      <c r="G53" s="57">
        <v>8.6999999999999994E-2</v>
      </c>
      <c r="H53" s="57">
        <v>8.6999999999999994E-2</v>
      </c>
      <c r="I53" s="57">
        <v>8.6999999999999994E-2</v>
      </c>
      <c r="J53" s="57">
        <v>8.6999999999999994E-2</v>
      </c>
      <c r="K53" s="58">
        <v>8.6999999999999994E-2</v>
      </c>
      <c r="L53" s="59">
        <v>0</v>
      </c>
      <c r="M53" s="60">
        <v>0</v>
      </c>
      <c r="N53" s="6"/>
    </row>
    <row r="54" spans="1:14" ht="15.75" thickBot="1">
      <c r="A54" s="91"/>
      <c r="B54" s="91"/>
      <c r="C54" s="91"/>
      <c r="D54" s="91"/>
      <c r="E54" s="43"/>
      <c r="F54" s="43"/>
      <c r="G54" s="43"/>
      <c r="H54" s="91"/>
      <c r="I54" s="91"/>
      <c r="J54" s="91"/>
      <c r="K54" s="91"/>
      <c r="L54" s="91"/>
      <c r="M54" s="91"/>
      <c r="N54" s="53"/>
    </row>
    <row r="55" spans="1:14" ht="15.75" thickBot="1">
      <c r="A55" s="15" t="s">
        <v>67</v>
      </c>
      <c r="B55" s="61"/>
      <c r="C55" s="62"/>
      <c r="D55" s="63">
        <f>(D45*D53)</f>
        <v>281.18399999999997</v>
      </c>
      <c r="E55" s="64">
        <f>(E45*E53)</f>
        <v>56.462999999999994</v>
      </c>
      <c r="F55" s="64">
        <f>(F45*F53)</f>
        <v>81.953999999999994</v>
      </c>
      <c r="G55" s="64">
        <f>(G45*G53)</f>
        <v>146.334</v>
      </c>
      <c r="H55" s="64">
        <f t="shared" ref="H55" si="3">(H45*H53)</f>
        <v>148.50899999999999</v>
      </c>
      <c r="I55" s="64">
        <f>(I45*I53)</f>
        <v>243.86099999999999</v>
      </c>
      <c r="J55" s="64">
        <f>(J45*J53)</f>
        <v>340.779</v>
      </c>
      <c r="K55" s="65">
        <f>(K45*K53)</f>
        <v>400.02599999999995</v>
      </c>
      <c r="L55" s="66">
        <f>(L45*L53)</f>
        <v>0</v>
      </c>
      <c r="M55" s="67">
        <f>(M45*M53)</f>
        <v>0</v>
      </c>
      <c r="N55" s="6"/>
    </row>
    <row r="56" spans="1:14" ht="15.75" thickBot="1">
      <c r="A56" s="91"/>
      <c r="B56" s="91"/>
      <c r="C56" s="91"/>
      <c r="D56" s="91"/>
      <c r="E56" s="68"/>
      <c r="F56" s="68"/>
      <c r="G56" s="68"/>
      <c r="H56" s="68"/>
      <c r="I56" s="68"/>
      <c r="J56" s="68"/>
      <c r="K56" s="68"/>
      <c r="L56" s="68"/>
      <c r="M56" s="68"/>
      <c r="N56" s="6"/>
    </row>
    <row r="57" spans="1:14" ht="15.75" thickBot="1">
      <c r="A57" s="16" t="s">
        <v>68</v>
      </c>
      <c r="B57" s="189">
        <f>SUM(B43:M43)</f>
        <v>64742</v>
      </c>
      <c r="C57" s="190"/>
      <c r="D57" s="69" t="s">
        <v>69</v>
      </c>
      <c r="E57" s="191">
        <v>45055</v>
      </c>
      <c r="F57" s="191"/>
      <c r="G57" s="191"/>
      <c r="H57" s="191"/>
      <c r="I57" s="192" t="s">
        <v>107</v>
      </c>
      <c r="J57" s="192"/>
      <c r="K57" s="192"/>
      <c r="L57" s="192"/>
      <c r="M57" s="192"/>
      <c r="N57" s="192"/>
    </row>
    <row r="58" spans="1:14" ht="15.75" thickBot="1">
      <c r="A58" s="16" t="s">
        <v>70</v>
      </c>
      <c r="B58" s="189">
        <f>(I82+I83)</f>
        <v>375</v>
      </c>
      <c r="C58" s="190"/>
      <c r="D58" s="69" t="s">
        <v>69</v>
      </c>
      <c r="E58" s="205" t="s">
        <v>71</v>
      </c>
      <c r="F58" s="205"/>
      <c r="G58" s="205"/>
      <c r="H58" s="205"/>
      <c r="I58" s="188">
        <f>(I59+I60)</f>
        <v>64738</v>
      </c>
      <c r="J58" s="188"/>
      <c r="K58" s="188"/>
      <c r="L58" s="188"/>
      <c r="M58" s="188"/>
      <c r="N58" s="188"/>
    </row>
    <row r="59" spans="1:14" ht="15.75" thickBot="1">
      <c r="A59" s="91"/>
      <c r="B59" s="70"/>
      <c r="C59" s="70"/>
      <c r="D59" s="69"/>
      <c r="E59" s="205" t="s">
        <v>72</v>
      </c>
      <c r="F59" s="205"/>
      <c r="G59" s="205"/>
      <c r="H59" s="205"/>
      <c r="I59" s="188">
        <v>64738</v>
      </c>
      <c r="J59" s="188"/>
      <c r="K59" s="188"/>
      <c r="L59" s="188"/>
      <c r="M59" s="188"/>
      <c r="N59" s="188"/>
    </row>
    <row r="60" spans="1:14" ht="15.75" thickBot="1">
      <c r="A60" s="16" t="s">
        <v>73</v>
      </c>
      <c r="B60" s="189">
        <f>(B57-B58)</f>
        <v>64367</v>
      </c>
      <c r="C60" s="190"/>
      <c r="D60" s="69" t="s">
        <v>69</v>
      </c>
      <c r="E60" s="205" t="s">
        <v>74</v>
      </c>
      <c r="F60" s="205"/>
      <c r="G60" s="205"/>
      <c r="H60" s="205"/>
      <c r="I60" s="188">
        <v>0</v>
      </c>
      <c r="J60" s="188"/>
      <c r="K60" s="188"/>
      <c r="L60" s="188"/>
      <c r="M60" s="188"/>
      <c r="N60" s="188"/>
    </row>
    <row r="61" spans="1:14" ht="15.75" thickBot="1">
      <c r="A61" s="91"/>
      <c r="B61" s="71"/>
      <c r="C61" s="71"/>
      <c r="D61" s="69"/>
      <c r="E61" s="205" t="s">
        <v>75</v>
      </c>
      <c r="F61" s="205"/>
      <c r="G61" s="205"/>
      <c r="H61" s="205"/>
      <c r="I61" s="188">
        <v>0</v>
      </c>
      <c r="J61" s="188"/>
      <c r="K61" s="188"/>
      <c r="L61" s="188"/>
      <c r="M61" s="188"/>
      <c r="N61" s="188"/>
    </row>
    <row r="62" spans="1:14" ht="15.75" thickBot="1">
      <c r="A62" s="16" t="s">
        <v>76</v>
      </c>
      <c r="B62" s="189">
        <f>SUM(B50:M50)</f>
        <v>677659.29999999993</v>
      </c>
      <c r="C62" s="190"/>
      <c r="D62" s="69" t="s">
        <v>62</v>
      </c>
      <c r="E62" s="205" t="s">
        <v>77</v>
      </c>
      <c r="F62" s="205"/>
      <c r="G62" s="205"/>
      <c r="H62" s="205"/>
      <c r="I62" s="188">
        <v>64738</v>
      </c>
      <c r="J62" s="188"/>
      <c r="K62" s="188"/>
      <c r="L62" s="188"/>
      <c r="M62" s="188"/>
      <c r="N62" s="188"/>
    </row>
    <row r="63" spans="1:14" ht="15.75" thickBot="1">
      <c r="A63" s="16" t="s">
        <v>78</v>
      </c>
      <c r="B63" s="189">
        <f>SUM(B55:M55)</f>
        <v>1699.1099999999997</v>
      </c>
      <c r="C63" s="190"/>
      <c r="D63" s="69" t="s">
        <v>62</v>
      </c>
      <c r="E63" s="204" t="s">
        <v>79</v>
      </c>
      <c r="F63" s="204"/>
      <c r="G63" s="204"/>
      <c r="H63" s="204"/>
      <c r="I63" s="204"/>
      <c r="J63" s="204"/>
      <c r="K63" s="204"/>
      <c r="L63" s="204"/>
      <c r="M63" s="204"/>
      <c r="N63" s="204"/>
    </row>
    <row r="64" spans="1:14" ht="15.75" thickBot="1">
      <c r="A64" s="91"/>
      <c r="B64" s="71"/>
      <c r="C64" s="71"/>
      <c r="D64" s="69"/>
      <c r="E64" s="205" t="s">
        <v>80</v>
      </c>
      <c r="F64" s="205"/>
      <c r="G64" s="205"/>
      <c r="H64" s="205"/>
      <c r="I64" s="188">
        <v>0</v>
      </c>
      <c r="J64" s="188"/>
      <c r="K64" s="188"/>
      <c r="L64" s="188"/>
      <c r="M64" s="188"/>
      <c r="N64" s="188"/>
    </row>
    <row r="65" spans="1:14" ht="15.75" thickBot="1">
      <c r="A65" s="16" t="s">
        <v>81</v>
      </c>
      <c r="B65" s="189">
        <f>(B62+B63)</f>
        <v>679358.40999999992</v>
      </c>
      <c r="C65" s="190"/>
      <c r="D65" s="69" t="s">
        <v>62</v>
      </c>
      <c r="E65" s="205" t="s">
        <v>82</v>
      </c>
      <c r="F65" s="205"/>
      <c r="G65" s="205"/>
      <c r="H65" s="205"/>
      <c r="I65" s="188">
        <v>0</v>
      </c>
      <c r="J65" s="188"/>
      <c r="K65" s="188"/>
      <c r="L65" s="188"/>
      <c r="M65" s="188"/>
      <c r="N65" s="188"/>
    </row>
    <row r="66" spans="1:14" ht="15.75" thickBot="1">
      <c r="A66" s="91"/>
      <c r="B66" s="71"/>
      <c r="C66" s="71"/>
      <c r="D66" s="91"/>
      <c r="E66" s="202" t="s">
        <v>83</v>
      </c>
      <c r="F66" s="202"/>
      <c r="G66" s="202"/>
      <c r="H66" s="202"/>
      <c r="I66" s="203">
        <v>47500</v>
      </c>
      <c r="J66" s="203"/>
      <c r="K66" s="203"/>
      <c r="L66" s="203"/>
      <c r="M66" s="203"/>
      <c r="N66" s="203"/>
    </row>
    <row r="67" spans="1:14" ht="15.75" thickBot="1">
      <c r="A67" s="16" t="s">
        <v>84</v>
      </c>
      <c r="B67" s="206">
        <f>(B65/B60)</f>
        <v>10.554451970730343</v>
      </c>
      <c r="C67" s="207"/>
      <c r="D67" s="69" t="s">
        <v>62</v>
      </c>
      <c r="E67" s="202" t="s">
        <v>85</v>
      </c>
      <c r="F67" s="202"/>
      <c r="G67" s="202"/>
      <c r="H67" s="202"/>
      <c r="I67" s="203">
        <v>0</v>
      </c>
      <c r="J67" s="203"/>
      <c r="K67" s="203"/>
      <c r="L67" s="203"/>
      <c r="M67" s="203"/>
      <c r="N67" s="203"/>
    </row>
    <row r="68" spans="1:14" ht="15.75" thickBot="1">
      <c r="A68" s="7"/>
      <c r="B68" s="72"/>
      <c r="C68" s="72"/>
      <c r="D68" s="91"/>
      <c r="E68" s="202" t="s">
        <v>86</v>
      </c>
      <c r="F68" s="202"/>
      <c r="G68" s="202"/>
      <c r="H68" s="202"/>
      <c r="I68" s="203">
        <v>0</v>
      </c>
      <c r="J68" s="203"/>
      <c r="K68" s="203"/>
      <c r="L68" s="203"/>
      <c r="M68" s="203"/>
      <c r="N68" s="203"/>
    </row>
    <row r="69" spans="1:14" ht="15.75" thickBot="1">
      <c r="A69" s="16" t="s">
        <v>87</v>
      </c>
      <c r="B69" s="209">
        <v>0</v>
      </c>
      <c r="C69" s="210"/>
      <c r="D69" s="69" t="s">
        <v>69</v>
      </c>
      <c r="E69" s="202" t="s">
        <v>88</v>
      </c>
      <c r="F69" s="202"/>
      <c r="G69" s="202"/>
      <c r="H69" s="202"/>
      <c r="I69" s="203">
        <v>0</v>
      </c>
      <c r="J69" s="203"/>
      <c r="K69" s="203"/>
      <c r="L69" s="203"/>
      <c r="M69" s="203"/>
      <c r="N69" s="203"/>
    </row>
    <row r="70" spans="1:14" ht="15.75" thickBot="1">
      <c r="A70" s="7"/>
      <c r="B70" s="73"/>
      <c r="C70" s="73"/>
      <c r="D70" s="69"/>
      <c r="E70" s="202" t="s">
        <v>89</v>
      </c>
      <c r="F70" s="202"/>
      <c r="G70" s="202"/>
      <c r="H70" s="202"/>
      <c r="I70" s="203">
        <v>64738</v>
      </c>
      <c r="J70" s="203"/>
      <c r="K70" s="203"/>
      <c r="L70" s="203"/>
      <c r="M70" s="203"/>
      <c r="N70" s="203"/>
    </row>
    <row r="71" spans="1:14" ht="15.75" thickBot="1">
      <c r="A71" s="16" t="s">
        <v>90</v>
      </c>
      <c r="B71" s="209">
        <f>I79+I81</f>
        <v>0</v>
      </c>
      <c r="C71" s="210"/>
      <c r="D71" s="69" t="s">
        <v>69</v>
      </c>
      <c r="E71" s="202" t="s">
        <v>91</v>
      </c>
      <c r="F71" s="202"/>
      <c r="G71" s="202"/>
      <c r="H71" s="202"/>
      <c r="I71" s="203">
        <v>0</v>
      </c>
      <c r="J71" s="203"/>
      <c r="K71" s="203"/>
      <c r="L71" s="203"/>
      <c r="M71" s="203"/>
      <c r="N71" s="203"/>
    </row>
    <row r="72" spans="1:14">
      <c r="A72" s="211">
        <v>45055</v>
      </c>
      <c r="B72" s="211"/>
      <c r="C72" s="211"/>
      <c r="D72" s="91"/>
      <c r="E72" s="202" t="s">
        <v>92</v>
      </c>
      <c r="F72" s="202"/>
      <c r="G72" s="202"/>
      <c r="H72" s="202"/>
      <c r="I72" s="203">
        <v>-46609</v>
      </c>
      <c r="J72" s="203"/>
      <c r="K72" s="203"/>
      <c r="L72" s="203"/>
      <c r="M72" s="203"/>
      <c r="N72" s="203"/>
    </row>
    <row r="73" spans="1:14">
      <c r="A73" s="211"/>
      <c r="B73" s="211"/>
      <c r="C73" s="211"/>
      <c r="D73" s="91"/>
      <c r="E73" s="91"/>
      <c r="F73" s="74"/>
      <c r="G73" s="74"/>
      <c r="H73" s="74"/>
      <c r="I73" s="75"/>
      <c r="J73" s="75"/>
      <c r="K73" s="75"/>
      <c r="L73" s="75"/>
      <c r="M73" s="75"/>
      <c r="N73" s="76"/>
    </row>
    <row r="74" spans="1:14">
      <c r="A74" s="211"/>
      <c r="B74" s="211"/>
      <c r="C74" s="211"/>
      <c r="D74" s="91"/>
      <c r="E74" s="202" t="s">
        <v>93</v>
      </c>
      <c r="F74" s="202"/>
      <c r="G74" s="202"/>
      <c r="H74" s="202"/>
      <c r="I74" s="203">
        <f>(I66+I67+I68+I69+I70+I72+I75+I71)</f>
        <v>65629</v>
      </c>
      <c r="J74" s="203"/>
      <c r="K74" s="203"/>
      <c r="L74" s="203"/>
      <c r="M74" s="203"/>
      <c r="N74" s="203"/>
    </row>
    <row r="75" spans="1:14">
      <c r="A75" s="211"/>
      <c r="B75" s="211"/>
      <c r="C75" s="211"/>
      <c r="D75" s="91"/>
      <c r="E75" s="202" t="s">
        <v>94</v>
      </c>
      <c r="F75" s="202"/>
      <c r="G75" s="202"/>
      <c r="H75" s="202"/>
      <c r="I75" s="203">
        <f>(I64+I65)</f>
        <v>0</v>
      </c>
      <c r="J75" s="203"/>
      <c r="K75" s="203"/>
      <c r="L75" s="203"/>
      <c r="M75" s="203"/>
      <c r="N75" s="203"/>
    </row>
    <row r="76" spans="1:14">
      <c r="A76" s="211"/>
      <c r="B76" s="211"/>
      <c r="C76" s="211"/>
      <c r="D76" s="91"/>
      <c r="E76" s="91"/>
      <c r="F76" s="77"/>
      <c r="G76" s="88"/>
      <c r="H76" s="88"/>
      <c r="I76" s="89"/>
      <c r="J76" s="89"/>
      <c r="K76" s="89"/>
      <c r="L76" s="89"/>
      <c r="M76" s="89"/>
      <c r="N76" s="80"/>
    </row>
    <row r="77" spans="1:14">
      <c r="A77" s="208" t="s">
        <v>107</v>
      </c>
      <c r="B77" s="208"/>
      <c r="C77" s="208"/>
      <c r="D77" s="91"/>
      <c r="E77" s="205" t="s">
        <v>95</v>
      </c>
      <c r="F77" s="205"/>
      <c r="G77" s="205"/>
      <c r="H77" s="205"/>
      <c r="I77" s="188">
        <v>0</v>
      </c>
      <c r="J77" s="188"/>
      <c r="K77" s="188"/>
      <c r="L77" s="188"/>
      <c r="M77" s="188"/>
      <c r="N77" s="188"/>
    </row>
    <row r="78" spans="1:14">
      <c r="A78" s="81"/>
      <c r="B78" s="82"/>
      <c r="C78" s="82"/>
      <c r="D78" s="83"/>
      <c r="E78" s="205" t="s">
        <v>96</v>
      </c>
      <c r="F78" s="205"/>
      <c r="G78" s="205"/>
      <c r="H78" s="205"/>
      <c r="I78" s="188">
        <v>65400</v>
      </c>
      <c r="J78" s="188"/>
      <c r="K78" s="188"/>
      <c r="L78" s="188"/>
      <c r="M78" s="188"/>
      <c r="N78" s="188"/>
    </row>
    <row r="79" spans="1:14">
      <c r="A79" s="81"/>
      <c r="B79" s="82"/>
      <c r="C79" s="82"/>
      <c r="D79" s="83"/>
      <c r="E79" s="205" t="s">
        <v>97</v>
      </c>
      <c r="F79" s="205"/>
      <c r="G79" s="205"/>
      <c r="H79" s="205"/>
      <c r="I79" s="212">
        <v>0</v>
      </c>
      <c r="J79" s="212"/>
      <c r="K79" s="212"/>
      <c r="L79" s="212"/>
      <c r="M79" s="212"/>
      <c r="N79" s="212"/>
    </row>
    <row r="80" spans="1:14">
      <c r="A80" s="81"/>
      <c r="B80" s="82"/>
      <c r="C80" s="82"/>
      <c r="D80" s="83"/>
      <c r="E80" s="205" t="s">
        <v>98</v>
      </c>
      <c r="F80" s="205"/>
      <c r="G80" s="205"/>
      <c r="H80" s="205"/>
      <c r="I80" s="188">
        <v>0</v>
      </c>
      <c r="J80" s="188"/>
      <c r="K80" s="188"/>
      <c r="L80" s="188"/>
      <c r="M80" s="188"/>
      <c r="N80" s="188"/>
    </row>
    <row r="81" spans="1:14">
      <c r="A81" s="91"/>
      <c r="B81" s="91"/>
      <c r="C81" s="91"/>
      <c r="D81" s="83"/>
      <c r="E81" s="205" t="s">
        <v>99</v>
      </c>
      <c r="F81" s="205"/>
      <c r="G81" s="205"/>
      <c r="H81" s="205"/>
      <c r="I81" s="188">
        <v>0</v>
      </c>
      <c r="J81" s="188"/>
      <c r="K81" s="188"/>
      <c r="L81" s="188"/>
      <c r="M81" s="188"/>
      <c r="N81" s="188"/>
    </row>
    <row r="82" spans="1:14">
      <c r="A82" s="83"/>
      <c r="B82" s="83"/>
      <c r="C82" s="83"/>
      <c r="D82" s="83"/>
      <c r="E82" s="205" t="s">
        <v>100</v>
      </c>
      <c r="F82" s="205"/>
      <c r="G82" s="205"/>
      <c r="H82" s="205"/>
      <c r="I82" s="188">
        <v>0</v>
      </c>
      <c r="J82" s="188"/>
      <c r="K82" s="188"/>
      <c r="L82" s="188"/>
      <c r="M82" s="188"/>
      <c r="N82" s="188"/>
    </row>
    <row r="83" spans="1:14">
      <c r="A83" s="83"/>
      <c r="B83" s="83"/>
      <c r="C83" s="83"/>
      <c r="D83" s="83"/>
      <c r="E83" s="205" t="s">
        <v>101</v>
      </c>
      <c r="F83" s="205"/>
      <c r="G83" s="205"/>
      <c r="H83" s="205"/>
      <c r="I83" s="188">
        <v>375</v>
      </c>
      <c r="J83" s="188"/>
      <c r="K83" s="188"/>
      <c r="L83" s="188"/>
      <c r="M83" s="188"/>
      <c r="N83" s="188"/>
    </row>
    <row r="84" spans="1:14">
      <c r="A84" s="83"/>
      <c r="B84" s="83"/>
      <c r="C84" s="83"/>
      <c r="D84" s="83"/>
      <c r="E84" s="90"/>
      <c r="F84" s="90"/>
      <c r="G84" s="90"/>
      <c r="H84" s="90"/>
      <c r="I84" s="86"/>
      <c r="J84" s="86"/>
      <c r="K84" s="86"/>
      <c r="L84" s="86"/>
      <c r="M84" s="86"/>
      <c r="N84" s="86"/>
    </row>
    <row r="85" spans="1:14">
      <c r="A85" s="83"/>
      <c r="B85" s="83"/>
      <c r="C85" s="83"/>
      <c r="D85" s="83"/>
      <c r="E85" s="205" t="s">
        <v>102</v>
      </c>
      <c r="F85" s="205"/>
      <c r="G85" s="205"/>
      <c r="H85" s="205"/>
      <c r="I85" s="188">
        <f>SUM(I77:N83)</f>
        <v>65775</v>
      </c>
      <c r="J85" s="188"/>
      <c r="K85" s="188"/>
      <c r="L85" s="188"/>
      <c r="M85" s="188"/>
      <c r="N85" s="188"/>
    </row>
    <row r="86" spans="1:14">
      <c r="A86" s="83"/>
      <c r="B86" s="83"/>
      <c r="C86" s="83"/>
      <c r="D86" s="83"/>
      <c r="E86" s="90"/>
      <c r="F86" s="90"/>
      <c r="G86" s="90"/>
      <c r="H86" s="90"/>
      <c r="I86" s="86"/>
      <c r="J86" s="86"/>
      <c r="K86" s="86"/>
      <c r="L86" s="86"/>
      <c r="M86" s="86"/>
      <c r="N86" s="86"/>
    </row>
    <row r="87" spans="1:14" ht="15.75" thickBot="1">
      <c r="A87" s="213">
        <f ca="1">NOW()</f>
        <v>45133.597160185185</v>
      </c>
      <c r="B87" s="213"/>
      <c r="C87" s="213"/>
      <c r="D87" s="213"/>
      <c r="E87" s="202" t="s">
        <v>103</v>
      </c>
      <c r="F87" s="202"/>
      <c r="G87" s="202"/>
      <c r="H87" s="202"/>
      <c r="I87" s="203">
        <f>(I85-I74)</f>
        <v>146</v>
      </c>
      <c r="J87" s="203"/>
      <c r="K87" s="203"/>
      <c r="L87" s="203"/>
      <c r="M87" s="203"/>
      <c r="N87" s="203"/>
    </row>
    <row r="88" spans="1:14" ht="15.75" thickTop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6"/>
    </row>
    <row r="89" spans="1:14">
      <c r="A89" s="83"/>
      <c r="B89" s="83"/>
      <c r="C89" s="83"/>
      <c r="D89" s="83"/>
    </row>
  </sheetData>
  <mergeCells count="70">
    <mergeCell ref="I62:N62"/>
    <mergeCell ref="B57:C57"/>
    <mergeCell ref="E57:H57"/>
    <mergeCell ref="I57:N57"/>
    <mergeCell ref="A1:A2"/>
    <mergeCell ref="N1:N7"/>
    <mergeCell ref="N10:N25"/>
    <mergeCell ref="N28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32</vt:i4>
      </vt:variant>
      <vt:variant>
        <vt:lpstr>Adlandırılmış Aralıklar</vt:lpstr>
      </vt:variant>
      <vt:variant>
        <vt:i4>31</vt:i4>
      </vt:variant>
    </vt:vector>
  </HeadingPairs>
  <TitlesOfParts>
    <vt:vector size="63" baseType="lpstr">
      <vt:lpstr>01.05.23</vt:lpstr>
      <vt:lpstr>02.05.23</vt:lpstr>
      <vt:lpstr>03.05.23</vt:lpstr>
      <vt:lpstr>04.05.23</vt:lpstr>
      <vt:lpstr>05.05.23</vt:lpstr>
      <vt:lpstr>06.05.23</vt:lpstr>
      <vt:lpstr>07.05.2023</vt:lpstr>
      <vt:lpstr>08.05.23</vt:lpstr>
      <vt:lpstr>09.05.23</vt:lpstr>
      <vt:lpstr>10.05.23</vt:lpstr>
      <vt:lpstr>11.05.23</vt:lpstr>
      <vt:lpstr>12.05.23</vt:lpstr>
      <vt:lpstr>13.05.23</vt:lpstr>
      <vt:lpstr>14.05.2023</vt:lpstr>
      <vt:lpstr>15.05.23</vt:lpstr>
      <vt:lpstr>16.05.23</vt:lpstr>
      <vt:lpstr>17.05.23</vt:lpstr>
      <vt:lpstr>18.05.23</vt:lpstr>
      <vt:lpstr>19.05.23</vt:lpstr>
      <vt:lpstr>20.05.2023</vt:lpstr>
      <vt:lpstr>21.05.23</vt:lpstr>
      <vt:lpstr>22.05.23</vt:lpstr>
      <vt:lpstr>23.05.23</vt:lpstr>
      <vt:lpstr>24.05.23</vt:lpstr>
      <vt:lpstr>25.05.23</vt:lpstr>
      <vt:lpstr>26.05.23</vt:lpstr>
      <vt:lpstr>27.05.23</vt:lpstr>
      <vt:lpstr>28.05.23</vt:lpstr>
      <vt:lpstr>29.05.23</vt:lpstr>
      <vt:lpstr>30.05.23</vt:lpstr>
      <vt:lpstr>31.05.23</vt:lpstr>
      <vt:lpstr>Sayfa1</vt:lpstr>
      <vt:lpstr>'01.05.23'!Yazdırma_Alanı</vt:lpstr>
      <vt:lpstr>'02.05.23'!Yazdırma_Alanı</vt:lpstr>
      <vt:lpstr>'03.05.23'!Yazdırma_Alanı</vt:lpstr>
      <vt:lpstr>'04.05.23'!Yazdırma_Alanı</vt:lpstr>
      <vt:lpstr>'05.05.23'!Yazdırma_Alanı</vt:lpstr>
      <vt:lpstr>'06.05.23'!Yazdırma_Alanı</vt:lpstr>
      <vt:lpstr>'07.05.2023'!Yazdırma_Alanı</vt:lpstr>
      <vt:lpstr>'08.05.23'!Yazdırma_Alanı</vt:lpstr>
      <vt:lpstr>'09.05.23'!Yazdırma_Alanı</vt:lpstr>
      <vt:lpstr>'10.05.23'!Yazdırma_Alanı</vt:lpstr>
      <vt:lpstr>'11.05.23'!Yazdırma_Alanı</vt:lpstr>
      <vt:lpstr>'12.05.23'!Yazdırma_Alanı</vt:lpstr>
      <vt:lpstr>'13.05.23'!Yazdırma_Alanı</vt:lpstr>
      <vt:lpstr>'14.05.2023'!Yazdırma_Alanı</vt:lpstr>
      <vt:lpstr>'15.05.23'!Yazdırma_Alanı</vt:lpstr>
      <vt:lpstr>'16.05.23'!Yazdırma_Alanı</vt:lpstr>
      <vt:lpstr>'17.05.23'!Yazdırma_Alanı</vt:lpstr>
      <vt:lpstr>'18.05.23'!Yazdırma_Alanı</vt:lpstr>
      <vt:lpstr>'19.05.23'!Yazdırma_Alanı</vt:lpstr>
      <vt:lpstr>'20.05.2023'!Yazdırma_Alanı</vt:lpstr>
      <vt:lpstr>'21.05.23'!Yazdırma_Alanı</vt:lpstr>
      <vt:lpstr>'22.05.23'!Yazdırma_Alanı</vt:lpstr>
      <vt:lpstr>'23.05.23'!Yazdırma_Alanı</vt:lpstr>
      <vt:lpstr>'24.05.23'!Yazdırma_Alanı</vt:lpstr>
      <vt:lpstr>'25.05.23'!Yazdırma_Alanı</vt:lpstr>
      <vt:lpstr>'26.05.23'!Yazdırma_Alanı</vt:lpstr>
      <vt:lpstr>'27.05.23'!Yazdırma_Alanı</vt:lpstr>
      <vt:lpstr>'28.05.23'!Yazdırma_Alanı</vt:lpstr>
      <vt:lpstr>'29.05.23'!Yazdırma_Alanı</vt:lpstr>
      <vt:lpstr>'30.05.23'!Yazdırma_Alanı</vt:lpstr>
      <vt:lpstr>'31.05.23'!Yazdırma_Alanı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2023-07-26T11:20:20Z</dcterms:modified>
</cp:coreProperties>
</file>